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EstaPasta_de_trabalho" defaultThemeVersion="124226"/>
  <bookViews>
    <workbookView xWindow="4140" yWindow="810" windowWidth="12240" windowHeight="12345" firstSheet="1" activeTab="1"/>
  </bookViews>
  <sheets>
    <sheet name="DIFERENÇAS" sheetId="3" state="hidden" r:id="rId1"/>
    <sheet name="Anexo II - Modelo de Planilha" sheetId="27" r:id="rId2"/>
    <sheet name="Anexo III -Modelo de Cronograma" sheetId="26" r:id="rId3"/>
  </sheets>
  <externalReferences>
    <externalReference r:id="rId4"/>
    <externalReference r:id="rId5"/>
  </externalReferences>
  <definedNames>
    <definedName name="_xlnm.Print_Area" localSheetId="1">'Anexo II - Modelo de Planilha'!$C$1:$R$46</definedName>
    <definedName name="_xlnm.Print_Area" localSheetId="2">'Anexo III -Modelo de Cronograma'!$C$1:$AP$39</definedName>
    <definedName name="Z_ABB8A3A3_4187_4CD4_820B_E5CE21B14F3E_.wvu.Rows" localSheetId="0" hidden="1">DIFERENÇAS!$10:$42,DIFERENÇAS!$44:$46,DIFERENÇAS!$48:$98,DIFERENÇAS!$100:$103,DIFERENÇAS!$105:$127,DIFERENÇAS!$129:$190,DIFERENÇAS!$192:$197,DIFERENÇAS!$199:$205,DIFERENÇAS!$207:$219,DIFERENÇAS!$221:$250,DIFERENÇAS!$252:$326,DIFERENÇAS!$328:$352,DIFERENÇAS!$354:$355</definedName>
  </definedNames>
  <calcPr calcId="145621"/>
  <customWorkbookViews>
    <customWorkbookView name="Renata Maradini - Modo de exibição pessoal" guid="{ABB8A3A3-4187-4CD4-820B-E5CE21B14F3E}" mergeInterval="0" personalView="1" maximized="1" xWindow="1" yWindow="1" windowWidth="1276" windowHeight="570" activeSheetId="1"/>
  </customWorkbookViews>
</workbook>
</file>

<file path=xl/calcChain.xml><?xml version="1.0" encoding="utf-8"?>
<calcChain xmlns="http://schemas.openxmlformats.org/spreadsheetml/2006/main">
  <c r="G43" i="27" l="1"/>
  <c r="D38" i="27"/>
  <c r="J32" i="27"/>
  <c r="H32" i="27"/>
  <c r="D32" i="27"/>
  <c r="J31" i="27"/>
  <c r="L31" i="27" s="1"/>
  <c r="L30" i="27"/>
  <c r="J30" i="27"/>
  <c r="J29" i="27"/>
  <c r="L29" i="27" s="1"/>
  <c r="L28" i="27"/>
  <c r="J28" i="27"/>
  <c r="J27" i="27"/>
  <c r="L27" i="27" s="1"/>
  <c r="L26" i="27"/>
  <c r="H26" i="27"/>
  <c r="J25" i="27"/>
  <c r="H25" i="27"/>
  <c r="L25" i="27" s="1"/>
  <c r="J24" i="27"/>
  <c r="H24" i="27"/>
  <c r="L24" i="27" s="1"/>
  <c r="L23" i="27"/>
  <c r="J23" i="27"/>
  <c r="H23" i="27"/>
  <c r="J22" i="27"/>
  <c r="L22" i="27" s="1"/>
  <c r="H22" i="27"/>
  <c r="J21" i="27"/>
  <c r="H21" i="27"/>
  <c r="L21" i="27" s="1"/>
  <c r="L20" i="27"/>
  <c r="J19" i="27"/>
  <c r="H19" i="27"/>
  <c r="L19" i="27" s="1"/>
  <c r="J18" i="27"/>
  <c r="H18" i="27"/>
  <c r="L18" i="27" s="1"/>
  <c r="L17" i="27"/>
  <c r="L32" i="27" s="1"/>
  <c r="H14" i="27"/>
  <c r="H34" i="27" s="1"/>
  <c r="D14" i="27"/>
  <c r="L13" i="27"/>
  <c r="L12" i="27"/>
  <c r="L11" i="27"/>
  <c r="L10" i="27"/>
  <c r="L14" i="27" s="1"/>
  <c r="L34" i="27" s="1"/>
  <c r="J10" i="27"/>
  <c r="J14" i="27" s="1"/>
  <c r="J34" i="27" s="1"/>
  <c r="H10" i="27"/>
  <c r="G44" i="26" l="1"/>
  <c r="G37" i="26"/>
  <c r="I37" i="26" s="1"/>
  <c r="I36" i="26"/>
  <c r="O32" i="26"/>
  <c r="AL31" i="26"/>
  <c r="AH31" i="26"/>
  <c r="AD31" i="26"/>
  <c r="Z31" i="26"/>
  <c r="V31" i="26"/>
  <c r="R31" i="26"/>
  <c r="N31" i="26"/>
  <c r="N32" i="26" s="1"/>
  <c r="I30" i="26"/>
  <c r="AJ31" i="26" s="1"/>
  <c r="D30" i="26"/>
  <c r="C30" i="26"/>
  <c r="AL28" i="26"/>
  <c r="AH28" i="26"/>
  <c r="AG28" i="26"/>
  <c r="AE28" i="26"/>
  <c r="AD28" i="26"/>
  <c r="AC28" i="26"/>
  <c r="X28" i="26"/>
  <c r="T28" i="26"/>
  <c r="I27" i="26"/>
  <c r="D27" i="26"/>
  <c r="C27" i="26"/>
  <c r="AF25" i="26"/>
  <c r="AC25" i="26"/>
  <c r="AB25" i="26" s="1"/>
  <c r="AA25" i="26"/>
  <c r="Y25" i="26"/>
  <c r="X25" i="26" s="1"/>
  <c r="W25" i="26"/>
  <c r="V25" i="26" s="1"/>
  <c r="T25" i="26"/>
  <c r="I24" i="26"/>
  <c r="D24" i="26"/>
  <c r="C24" i="26"/>
  <c r="D23" i="26"/>
  <c r="C23" i="26"/>
  <c r="D33" i="26" s="1"/>
  <c r="D22" i="26"/>
  <c r="P21" i="26"/>
  <c r="O21" i="26"/>
  <c r="N21" i="26"/>
  <c r="AH20" i="26"/>
  <c r="AF20" i="26"/>
  <c r="AD20" i="26"/>
  <c r="Z20" i="26"/>
  <c r="X20" i="26"/>
  <c r="V20" i="26"/>
  <c r="R20" i="26"/>
  <c r="P20" i="26"/>
  <c r="N20" i="26"/>
  <c r="I19" i="26"/>
  <c r="AL20" i="26" s="1"/>
  <c r="D19" i="26"/>
  <c r="C19" i="26"/>
  <c r="AD17" i="26"/>
  <c r="T17" i="26"/>
  <c r="I16" i="26"/>
  <c r="D16" i="26"/>
  <c r="C16" i="26"/>
  <c r="AL14" i="26"/>
  <c r="AH14" i="26"/>
  <c r="AF14" i="26"/>
  <c r="AD14" i="26"/>
  <c r="AD22" i="26" s="1"/>
  <c r="Z14" i="26"/>
  <c r="X14" i="26"/>
  <c r="V14" i="26"/>
  <c r="R14" i="26"/>
  <c r="P14" i="26"/>
  <c r="N14" i="26"/>
  <c r="N15" i="26" s="1"/>
  <c r="I13" i="26"/>
  <c r="D13" i="26"/>
  <c r="C13" i="26"/>
  <c r="D10" i="26"/>
  <c r="C10" i="26"/>
  <c r="D9" i="26"/>
  <c r="C9" i="26"/>
  <c r="V5" i="26"/>
  <c r="X5" i="26" s="1"/>
  <c r="Z5" i="26" s="1"/>
  <c r="AB5" i="26" s="1"/>
  <c r="AD5" i="26" s="1"/>
  <c r="AF5" i="26" s="1"/>
  <c r="AH5" i="26" s="1"/>
  <c r="AJ5" i="26" s="1"/>
  <c r="T5" i="26"/>
  <c r="P5" i="26"/>
  <c r="R5" i="26" s="1"/>
  <c r="P15" i="26" l="1"/>
  <c r="O15" i="26"/>
  <c r="AF33" i="26"/>
  <c r="AH22" i="26"/>
  <c r="AF17" i="26"/>
  <c r="AF22" i="26" s="1"/>
  <c r="X17" i="26"/>
  <c r="X22" i="26" s="1"/>
  <c r="P17" i="26"/>
  <c r="P22" i="26" s="1"/>
  <c r="V17" i="26"/>
  <c r="V22" i="26" s="1"/>
  <c r="AH17" i="26"/>
  <c r="Q21" i="26"/>
  <c r="R21" i="26"/>
  <c r="X33" i="26"/>
  <c r="N17" i="26"/>
  <c r="Z17" i="26"/>
  <c r="Z22" i="26" s="1"/>
  <c r="AJ17" i="26"/>
  <c r="AH25" i="26"/>
  <c r="AH33" i="26" s="1"/>
  <c r="R25" i="26"/>
  <c r="AL25" i="26"/>
  <c r="AD25" i="26"/>
  <c r="AD33" i="26" s="1"/>
  <c r="N25" i="26"/>
  <c r="P25" i="26"/>
  <c r="I33" i="26"/>
  <c r="AJ25" i="26"/>
  <c r="AJ33" i="26" s="1"/>
  <c r="R17" i="26"/>
  <c r="R22" i="26" s="1"/>
  <c r="AB17" i="26"/>
  <c r="AL17" i="26"/>
  <c r="V28" i="26"/>
  <c r="V33" i="26" s="1"/>
  <c r="N28" i="26"/>
  <c r="N29" i="26" s="1"/>
  <c r="AJ28" i="26"/>
  <c r="Z28" i="26"/>
  <c r="R28" i="26"/>
  <c r="AB28" i="26"/>
  <c r="AF28" i="26"/>
  <c r="I22" i="26"/>
  <c r="I39" i="26" s="1"/>
  <c r="T14" i="26"/>
  <c r="T22" i="26" s="1"/>
  <c r="AB14" i="26"/>
  <c r="AJ14" i="26"/>
  <c r="T20" i="26"/>
  <c r="AB20" i="26"/>
  <c r="AJ20" i="26"/>
  <c r="Z25" i="26"/>
  <c r="P28" i="26"/>
  <c r="P31" i="26"/>
  <c r="P32" i="26" s="1"/>
  <c r="X31" i="26"/>
  <c r="AF31" i="26"/>
  <c r="T31" i="26"/>
  <c r="T33" i="26" s="1"/>
  <c r="AB31" i="26"/>
  <c r="AB33" i="26" s="1"/>
  <c r="S22" i="26" l="1"/>
  <c r="V39" i="26"/>
  <c r="W22" i="26"/>
  <c r="R32" i="26"/>
  <c r="Q32" i="26"/>
  <c r="W33" i="26"/>
  <c r="V36" i="26"/>
  <c r="U33" i="26"/>
  <c r="T36" i="26"/>
  <c r="AA22" i="26"/>
  <c r="AC33" i="26"/>
  <c r="AF39" i="26"/>
  <c r="AG22" i="26"/>
  <c r="AE33" i="26"/>
  <c r="AD36" i="26"/>
  <c r="X36" i="26"/>
  <c r="Y33" i="26"/>
  <c r="I40" i="26"/>
  <c r="Q22" i="26"/>
  <c r="AF36" i="26"/>
  <c r="AG33" i="26"/>
  <c r="Q15" i="26"/>
  <c r="R15" i="26"/>
  <c r="Z33" i="26"/>
  <c r="AJ22" i="26"/>
  <c r="P33" i="26"/>
  <c r="R33" i="26"/>
  <c r="N18" i="26"/>
  <c r="N22" i="26"/>
  <c r="X39" i="26"/>
  <c r="Y22" i="26"/>
  <c r="AE22" i="26"/>
  <c r="T39" i="26"/>
  <c r="U22" i="26"/>
  <c r="AK33" i="26"/>
  <c r="AJ36" i="26"/>
  <c r="AH39" i="26"/>
  <c r="AI22" i="26"/>
  <c r="T21" i="26"/>
  <c r="S21" i="26"/>
  <c r="AB22" i="26"/>
  <c r="AB36" i="26" s="1"/>
  <c r="P29" i="26"/>
  <c r="O29" i="26"/>
  <c r="N33" i="26"/>
  <c r="N26" i="26"/>
  <c r="AH36" i="26"/>
  <c r="AI33" i="26"/>
  <c r="AD39" i="26"/>
  <c r="AC36" i="26" l="1"/>
  <c r="AB37" i="26"/>
  <c r="AC37" i="26" s="1"/>
  <c r="AD45" i="26"/>
  <c r="AE39" i="26"/>
  <c r="Z36" i="26"/>
  <c r="AA33" i="26"/>
  <c r="U21" i="26"/>
  <c r="V21" i="26"/>
  <c r="R36" i="26"/>
  <c r="S33" i="26"/>
  <c r="T15" i="26"/>
  <c r="S15" i="26"/>
  <c r="Y36" i="26"/>
  <c r="X37" i="26"/>
  <c r="Y37" i="26" s="1"/>
  <c r="AF45" i="26"/>
  <c r="AG39" i="26"/>
  <c r="Z39" i="26"/>
  <c r="V45" i="26"/>
  <c r="W39" i="26"/>
  <c r="AI36" i="26"/>
  <c r="AH37" i="26"/>
  <c r="AI37" i="26" s="1"/>
  <c r="R29" i="26"/>
  <c r="Q29" i="26"/>
  <c r="X45" i="26"/>
  <c r="Y39" i="26"/>
  <c r="P36" i="26"/>
  <c r="Q33" i="26"/>
  <c r="P39" i="26"/>
  <c r="AE36" i="26"/>
  <c r="AD37" i="26"/>
  <c r="AE37" i="26" s="1"/>
  <c r="U36" i="26"/>
  <c r="T37" i="26"/>
  <c r="U37" i="26" s="1"/>
  <c r="O33" i="26"/>
  <c r="N36" i="26"/>
  <c r="AK36" i="26"/>
  <c r="AJ37" i="26"/>
  <c r="AK37" i="26" s="1"/>
  <c r="P18" i="26"/>
  <c r="O18" i="26"/>
  <c r="AG36" i="26"/>
  <c r="AF37" i="26"/>
  <c r="AG37" i="26" s="1"/>
  <c r="W36" i="26"/>
  <c r="V37" i="26"/>
  <c r="W37" i="26" s="1"/>
  <c r="O26" i="26"/>
  <c r="P26" i="26"/>
  <c r="AB39" i="26"/>
  <c r="AC22" i="26"/>
  <c r="AI39" i="26"/>
  <c r="AH45" i="26"/>
  <c r="T45" i="26"/>
  <c r="U39" i="26"/>
  <c r="N39" i="26"/>
  <c r="O22" i="26"/>
  <c r="AJ39" i="26"/>
  <c r="AK22" i="26"/>
  <c r="I41" i="26"/>
  <c r="I42" i="26" s="1"/>
  <c r="T32" i="26"/>
  <c r="S32" i="26"/>
  <c r="R39" i="26"/>
  <c r="S39" i="26" l="1"/>
  <c r="R45" i="26"/>
  <c r="O36" i="26"/>
  <c r="N37" i="26"/>
  <c r="O37" i="26" s="1"/>
  <c r="AF47" i="26"/>
  <c r="AJ45" i="26"/>
  <c r="AK39" i="26"/>
  <c r="T47" i="26"/>
  <c r="R18" i="26"/>
  <c r="Q18" i="26"/>
  <c r="Q36" i="26"/>
  <c r="P37" i="26"/>
  <c r="Q37" i="26" s="1"/>
  <c r="T29" i="26"/>
  <c r="S29" i="26"/>
  <c r="V47" i="26"/>
  <c r="AJ15" i="26"/>
  <c r="V15" i="26"/>
  <c r="U15" i="26"/>
  <c r="AD47" i="26"/>
  <c r="V32" i="26"/>
  <c r="U32" i="26"/>
  <c r="AH47" i="26"/>
  <c r="Q26" i="26"/>
  <c r="R26" i="26"/>
  <c r="AA39" i="26"/>
  <c r="Z45" i="26"/>
  <c r="W21" i="26"/>
  <c r="X21" i="26"/>
  <c r="AB45" i="26"/>
  <c r="AC39" i="26"/>
  <c r="I43" i="26"/>
  <c r="I44" i="26" s="1"/>
  <c r="I45" i="26" s="1"/>
  <c r="N45" i="26"/>
  <c r="O39" i="26"/>
  <c r="P45" i="26"/>
  <c r="Q39" i="26"/>
  <c r="X47" i="26"/>
  <c r="S36" i="26"/>
  <c r="R37" i="26"/>
  <c r="S37" i="26" s="1"/>
  <c r="AA36" i="26"/>
  <c r="Z37" i="26"/>
  <c r="AA37" i="26" s="1"/>
  <c r="AG45" i="26" l="1"/>
  <c r="U45" i="26"/>
  <c r="W45" i="26"/>
  <c r="Y45" i="26"/>
  <c r="AE45" i="26"/>
  <c r="AI45" i="26"/>
  <c r="X32" i="26"/>
  <c r="W32" i="26"/>
  <c r="X15" i="26"/>
  <c r="W15" i="26"/>
  <c r="Q45" i="26"/>
  <c r="P47" i="26"/>
  <c r="Q47" i="26" s="1"/>
  <c r="AA45" i="26"/>
  <c r="Z47" i="26"/>
  <c r="AA47" i="26" s="1"/>
  <c r="AI47" i="26"/>
  <c r="AE47" i="26"/>
  <c r="AL15" i="26"/>
  <c r="AK15" i="26"/>
  <c r="V29" i="26"/>
  <c r="U29" i="26"/>
  <c r="S18" i="26"/>
  <c r="T18" i="26"/>
  <c r="AK45" i="26"/>
  <c r="AJ47" i="26"/>
  <c r="AK47" i="26" s="1"/>
  <c r="Y47" i="26"/>
  <c r="AC45" i="26"/>
  <c r="AB47" i="26"/>
  <c r="AC47" i="26" s="1"/>
  <c r="W47" i="26"/>
  <c r="U47" i="26"/>
  <c r="AG47" i="26"/>
  <c r="S45" i="26"/>
  <c r="R47" i="26"/>
  <c r="S47" i="26" s="1"/>
  <c r="O45" i="26"/>
  <c r="N47" i="26"/>
  <c r="O47" i="26" s="1"/>
  <c r="Y21" i="26"/>
  <c r="Z21" i="26"/>
  <c r="S26" i="26"/>
  <c r="T26" i="26"/>
  <c r="U26" i="26" l="1"/>
  <c r="V26" i="26"/>
  <c r="V18" i="26"/>
  <c r="AJ18" i="26"/>
  <c r="U18" i="26"/>
  <c r="AA21" i="26"/>
  <c r="AB21" i="26"/>
  <c r="X29" i="26"/>
  <c r="W29" i="26"/>
  <c r="Z32" i="26"/>
  <c r="Y32" i="26"/>
  <c r="AM15" i="26"/>
  <c r="Y15" i="26"/>
  <c r="Z15" i="26"/>
  <c r="Z29" i="26" l="1"/>
  <c r="Y29" i="26"/>
  <c r="AL18" i="26"/>
  <c r="AK18" i="26"/>
  <c r="AB15" i="26"/>
  <c r="AA15" i="26"/>
  <c r="AC21" i="26"/>
  <c r="AD21" i="26"/>
  <c r="X18" i="26"/>
  <c r="W18" i="26"/>
  <c r="AB32" i="26"/>
  <c r="AA32" i="26"/>
  <c r="W26" i="26"/>
  <c r="X26" i="26"/>
  <c r="AE21" i="26" l="1"/>
  <c r="AF21" i="26"/>
  <c r="AD32" i="26"/>
  <c r="AC32" i="26"/>
  <c r="AM18" i="26"/>
  <c r="Y26" i="26"/>
  <c r="Z26" i="26"/>
  <c r="Z18" i="26"/>
  <c r="Y18" i="26"/>
  <c r="AD15" i="26"/>
  <c r="AC15" i="26"/>
  <c r="AB29" i="26"/>
  <c r="AA29" i="26"/>
  <c r="AG21" i="26" l="1"/>
  <c r="AH21" i="26"/>
  <c r="AA26" i="26"/>
  <c r="AB26" i="26"/>
  <c r="AF15" i="26"/>
  <c r="AE15" i="26"/>
  <c r="AF32" i="26"/>
  <c r="AE32" i="26"/>
  <c r="AD29" i="26"/>
  <c r="AC29" i="26"/>
  <c r="AA18" i="26"/>
  <c r="AB18" i="26"/>
  <c r="AF29" i="26" l="1"/>
  <c r="AE29" i="26"/>
  <c r="AG15" i="26"/>
  <c r="AH15" i="26"/>
  <c r="AI15" i="26" s="1"/>
  <c r="AD18" i="26"/>
  <c r="AC18" i="26"/>
  <c r="AC26" i="26"/>
  <c r="AD26" i="26"/>
  <c r="AH32" i="26"/>
  <c r="AG32" i="26"/>
  <c r="AI21" i="26"/>
  <c r="AJ21" i="26"/>
  <c r="AK21" i="26" l="1"/>
  <c r="AL21" i="26"/>
  <c r="AE26" i="26"/>
  <c r="AF26" i="26"/>
  <c r="AJ32" i="26"/>
  <c r="AI32" i="26"/>
  <c r="AE18" i="26"/>
  <c r="AF18" i="26"/>
  <c r="AH29" i="26"/>
  <c r="AG29" i="26"/>
  <c r="AM21" i="26" l="1"/>
  <c r="AL22" i="26"/>
  <c r="AM22" i="26" s="1"/>
  <c r="AH18" i="26"/>
  <c r="AI18" i="26" s="1"/>
  <c r="AG18" i="26"/>
  <c r="AG26" i="26"/>
  <c r="AH26" i="26"/>
  <c r="AJ29" i="26"/>
  <c r="AI29" i="26"/>
  <c r="AL32" i="26"/>
  <c r="AM32" i="26" s="1"/>
  <c r="AK32" i="26"/>
  <c r="AL29" i="26" l="1"/>
  <c r="AM29" i="26" s="1"/>
  <c r="AK29" i="26"/>
  <c r="AI26" i="26"/>
  <c r="AJ26" i="26"/>
  <c r="AK26" i="26" l="1"/>
  <c r="AL26" i="26"/>
  <c r="AM26" i="26" l="1"/>
  <c r="AL33" i="26"/>
  <c r="AM33" i="26" l="1"/>
  <c r="AL36" i="26"/>
  <c r="AM36" i="26" l="1"/>
  <c r="AL37" i="26"/>
  <c r="AM37" i="26" s="1"/>
  <c r="AL39" i="26" l="1"/>
  <c r="AL45" i="26" l="1"/>
  <c r="AM39" i="26"/>
  <c r="AM45" i="26" l="1"/>
  <c r="AL47" i="26"/>
  <c r="AM47" i="26" s="1"/>
  <c r="F327" i="3" l="1"/>
  <c r="F220" i="3"/>
  <c r="F206" i="3"/>
  <c r="F128" i="3"/>
  <c r="F104" i="3"/>
  <c r="F99" i="3"/>
  <c r="F47" i="3"/>
  <c r="F43" i="3"/>
  <c r="F9" i="3"/>
  <c r="F8" i="3"/>
  <c r="F7" i="3"/>
</calcChain>
</file>

<file path=xl/sharedStrings.xml><?xml version="1.0" encoding="utf-8"?>
<sst xmlns="http://schemas.openxmlformats.org/spreadsheetml/2006/main" count="1181" uniqueCount="587">
  <si>
    <t>CONTRATO: 090/2010</t>
  </si>
  <si>
    <t xml:space="preserve">ITEM </t>
  </si>
  <si>
    <t>DESCRIÇÃO DOS SERVIÇOS</t>
  </si>
  <si>
    <t>BETA</t>
  </si>
  <si>
    <t>LOCACAO CONVENCIONAL DE OBRA, ATRAVÉS DE GABARITO DE TABUAS CORRIDAS PONTALETADAS A CADA 1,50M</t>
  </si>
  <si>
    <t>2.1</t>
  </si>
  <si>
    <t>ANDAIME PARA ALVENARIA EM MADEIRA DE 2A</t>
  </si>
  <si>
    <t>2.2</t>
  </si>
  <si>
    <t>LOCACAO DE ANDAIME METALICO TIPO FACHADEIRO</t>
  </si>
  <si>
    <t>3.1</t>
  </si>
  <si>
    <t>TAXA DE MOBILIZAÇÃO PARA ESTACA TIPO RAIZ EM SOLO (SERVIÇO AUXILIAR)</t>
  </si>
  <si>
    <t>3.2</t>
  </si>
  <si>
    <t>3.3</t>
  </si>
  <si>
    <t>3.5</t>
  </si>
  <si>
    <t xml:space="preserve">ESCAVACAO MANUAL DE CAVAS(FUNDACOES RASAS,=2,00 M) </t>
  </si>
  <si>
    <t>3.6</t>
  </si>
  <si>
    <t>REATERRO MANUAL DE VALAS</t>
  </si>
  <si>
    <t>3.7</t>
  </si>
  <si>
    <t>REGULARIZACAO E COMPACTACAO MANUAL DE TERRENO COM SOQUETE</t>
  </si>
  <si>
    <t>3.8</t>
  </si>
  <si>
    <t>ALVENARIA DE EMBASAMENTO EM TIJOLOS CERAMICOS MACICOS 5X10X20CM, ASSENTADO COM ARGAMASSA TRACO 1:2:8 (CIMENTO, CAL E AREIA)</t>
  </si>
  <si>
    <t>3.9</t>
  </si>
  <si>
    <t>CONCRETO PARA LASTRO</t>
  </si>
  <si>
    <t>3.10</t>
  </si>
  <si>
    <t>FORMAS C/TABUAS 3A (2,5X30,0CM) P/M2 P/FUNDACOES,INCL MONTAGEM E DESMONTAGEM (C/REAPR. 5X)</t>
  </si>
  <si>
    <t>3.11</t>
  </si>
  <si>
    <t xml:space="preserve">FORNECIMENTO, CORTE, DOBRA E COLOCAÇÃO DE ACO CA-50 12,7MM (1/2) </t>
  </si>
  <si>
    <t>CONCRETO USINADO BOMBEADO FCK=30MPA, INCLUSIVE COLOCAÇÃO, ESPALHAMENTO E ACABAMENTO.</t>
  </si>
  <si>
    <t>4.1</t>
  </si>
  <si>
    <t>FORMA PLANA PARA CONCRETO APARENTE, EM COMPENSADO PLASTIFICADO 12MM APROVEITAMENTO DE 3 VEZES, INCLUINDO CONTRAVENTAMENTO E TRAVAMENTO PONTALETADO</t>
  </si>
  <si>
    <t>4.2</t>
  </si>
  <si>
    <t>4.5</t>
  </si>
  <si>
    <t>4.6</t>
  </si>
  <si>
    <t>LAJE EM PAINEL PRÉ-FABRICADO PROTENDIDO ALVEOLAR, ESPESSURA 20 CM</t>
  </si>
  <si>
    <t>4.7</t>
  </si>
  <si>
    <t>4.8</t>
  </si>
  <si>
    <t>DESFORMA DE ESTRUTURAS, H=1,50M</t>
  </si>
  <si>
    <t>4.9</t>
  </si>
  <si>
    <t>FORNECIMENTO E MONTAGEM DE ESTRUTURA EM AÇO PATINÁVEL, SEM PINTURA</t>
  </si>
  <si>
    <t>4.10</t>
  </si>
  <si>
    <t>EPÓXI BICOMPONENTE EM ESTRUTURAS METÁLICAS</t>
  </si>
  <si>
    <t>4.12</t>
  </si>
  <si>
    <t>ENCHIMENTO COM ARGILA EXPANDIDA</t>
  </si>
  <si>
    <t>5.1</t>
  </si>
  <si>
    <t xml:space="preserve">ALVENARIA DE BLOCOS DE CONCRETO VEDACAO 15X20X40CM, ESPESSURA 15CM, ASSENTADOS COM ARGAMASSA TRACO 1:0,5:8 (CIMENTO, CAL E AREIA) </t>
  </si>
  <si>
    <t>5.2</t>
  </si>
  <si>
    <t>ALVENARIA DE BLOCOS DE CONCRETO VEDACAO 20X20X40CM, ESPESSURA 20CM, ASSENTADOS COM ARGAMASSA TRACO 1:0,5:8 (CIMENTO, CAL E AREIA)</t>
  </si>
  <si>
    <t>5.3</t>
  </si>
  <si>
    <t>DIVISÓRIA SANITÁRIA EM PAINEL LAMINADO MELAMÍNICO ESTRUTURAL, PERFIS EM ALUMÍNIO, INCLUSIVE FERRAGEM COMPLETA PARA VÃO DE PORTA</t>
  </si>
  <si>
    <t>5.4</t>
  </si>
  <si>
    <t>FECHAMENTO/DIVISÓRIA EM PLACAS DUPLAS DE GESSO ACARTONADO, RESISTÊNCIA AO FOGO 60 MINUTOS, ESPESSURA TOTAL DE 12 CM, MIOLO EM LÃ DE VIDRO</t>
  </si>
  <si>
    <t>5.5</t>
  </si>
  <si>
    <t>ALVENARIA DE BLOCOS DE CONCRETO VEDACAO 10X20X40CM, ESPESSURA 10CM, ASSENTADOS COM ARGAMASSA TRACO 1:0,5:11 (CIMENTO, CAL E AREIA)</t>
  </si>
  <si>
    <t>5.6</t>
  </si>
  <si>
    <t>6.1</t>
  </si>
  <si>
    <t>PORTA COMPENS LISA IMBUIA P/ PINTURA</t>
  </si>
  <si>
    <t>6.2</t>
  </si>
  <si>
    <t>PORTA COMPENS LISA IMBUIA COM VISOR</t>
  </si>
  <si>
    <t>6.3</t>
  </si>
  <si>
    <t>6.7</t>
  </si>
  <si>
    <t>6.8</t>
  </si>
  <si>
    <t>CAIXILHO DE MADEIRA FIXO</t>
  </si>
  <si>
    <t>7.1.1</t>
  </si>
  <si>
    <t>CAIXILHO MAXIMAR EM ALUMINIO ANODIZADO</t>
  </si>
  <si>
    <t>7.1.2</t>
  </si>
  <si>
    <t>CAIXILHOS DE ALUMINIO -FIXO</t>
  </si>
  <si>
    <t>7.1.3</t>
  </si>
  <si>
    <t>CAIXILHOS DE ALUMINIO -BASCULANTES</t>
  </si>
  <si>
    <t>CORRIMÃO TUBULAR DE º 2" INSTALADO NA PAREDE - CONFORME PROJETO</t>
  </si>
  <si>
    <t>7.1.9</t>
  </si>
  <si>
    <t>GUARDA CORPO COM CORRIMÃO DUPLO TUBULAR DE AÇO Ø 2' , CONFORME PROJETO</t>
  </si>
  <si>
    <t>7.1.10</t>
  </si>
  <si>
    <t>7.1.13</t>
  </si>
  <si>
    <t>7.1.14</t>
  </si>
  <si>
    <t>PORTA DE ABRIR EM ALUMINIO TIPO VENEZIANA, PERFIL SERIE 30, COM GUARNICOES</t>
  </si>
  <si>
    <t>7.1.15</t>
  </si>
  <si>
    <t>7.1.16</t>
  </si>
  <si>
    <t>MOLA AÉREA PARA PORTA COM LARGURA ATÉ 1,60M E PESO ATÉ 250KG</t>
  </si>
  <si>
    <t>8.1</t>
  </si>
  <si>
    <t xml:space="preserve">VIDRO LISO COMUM TRANSPARENTE, ESPESSURA 4MM </t>
  </si>
  <si>
    <t>8.3</t>
  </si>
  <si>
    <t>VIDRO LISO LAMINADO INCOLOR DE 8 MM</t>
  </si>
  <si>
    <t>8.4</t>
  </si>
  <si>
    <t>VIDRO TEMPERADO INCOLOR 8 mm</t>
  </si>
  <si>
    <t>9.1</t>
  </si>
  <si>
    <t>TELHAMENTO EM CHAPA DE AÇO PRÉ-PINTADA COM EPÓXI E POLIÉSTER, PERFIL TRAPEZOIDAL COM ESPESSURA DE 0,50 MM E ALTURA 40 MM</t>
  </si>
  <si>
    <t>9.2</t>
  </si>
  <si>
    <t>TELHAMENTO EM CHAPA DE AÇO PRÉ-PINTADA COM EPÓXI E POLIÉSTER TIPO SANDUICHE ESPESSURA DE 0,50 MM, COM POLIURETANO</t>
  </si>
  <si>
    <t>9.3</t>
  </si>
  <si>
    <t>9.4</t>
  </si>
  <si>
    <t>RUFO EM CHAPA DE ACO GALVANIZADO N.24, DESENVOLVIMENTO 50CM</t>
  </si>
  <si>
    <t>9.5</t>
  </si>
  <si>
    <t>CALHA, RUFO, AFINS EM CHAPA GALVANIZADA Nº 24 - CORTE 1,00 M</t>
  </si>
  <si>
    <t>10.1</t>
  </si>
  <si>
    <t>IMPERMEABILIZACAO EM BASE ALVENARIA ARGAMASSA TRACO 1:3 (CIMENTO E AREIA MEDIA) ESPESSURA 2CM COM IMPERMEABILIZANTE</t>
  </si>
  <si>
    <t>10.2</t>
  </si>
  <si>
    <t>IMPERMEABILIZACAO EM PISOS COM ARGAMASSA TRACO 1:4 (CIMENTO E AREIA GROSSA) ESPESSURA 2,5CM COM IMPERMEABILIZANTE</t>
  </si>
  <si>
    <t>10.3</t>
  </si>
  <si>
    <t>IMPERMEABILIZACAO COM MANTA BUTILICA ESPESSURA 0,8MM, INCLUSO CINTA DE CALDEACAO E COLA ADESIVA</t>
  </si>
  <si>
    <t>10.4</t>
  </si>
  <si>
    <t>PROTEÇÃO MECÂNICA COM ARGAMASSA TRAÇO 1:3 (CIMENTO E AREIA), ESPESSURA 2 CM</t>
  </si>
  <si>
    <t>10.5</t>
  </si>
  <si>
    <t>IMPERMEABILIZAÇÃO EM ARGAMASSA POLIMÉRICA PARA UMIDADE E ÁGUA DE PERCOLAÇÃO</t>
  </si>
  <si>
    <t>11.1</t>
  </si>
  <si>
    <t>FORRO EM PLACAS DE LA DE VIDRO, REVESTIDO COM FILME PLASTICO, ESPESSURA 15MM</t>
  </si>
  <si>
    <t>11.2</t>
  </si>
  <si>
    <t>FORRO EM PLACA DE GESSO PRE-MOLDADA LISO, ESPESSURA CENTRAL 12MM E NAS BORDAS 30MM, PLACAS 60X60CM, BISOTADO, INCLUSO ESTRUTURA DE MADEIRA</t>
  </si>
  <si>
    <t>11.3</t>
  </si>
  <si>
    <t>11.5</t>
  </si>
  <si>
    <t>11.7</t>
  </si>
  <si>
    <t>FORRO EM GESSO ACARTONADO, MONOLÍTICO, COM ACABAMENTO EM PINTURA ACRÍLICA NA COR BRANCA; COM REVESTIMENTO ACÚSTICO DE LÃ MINERAL 40KG/M³, ESPESSURA DE 50MM, COM VÉU DE VIDRO E A FACE EXTERNA COM FILME TERMOACÚSTICO CLASSE A , FIXADO COM PERFIS METÁLICOS</t>
  </si>
  <si>
    <t>11.8</t>
  </si>
  <si>
    <t>REVESTIMENTO EM PLACAS ACUSTICAS COM SUPERFICIE ESCULPIDA EM CUNHAS ANECOICAS A BASE DE ESPUMA FLEXIVEL DE POLIURETANO E=20MM. REF. SONEX</t>
  </si>
  <si>
    <t>11.9</t>
  </si>
  <si>
    <t>FORRO EM GESSO ACARTONADO MONOLITICO</t>
  </si>
  <si>
    <t>12.1</t>
  </si>
  <si>
    <t>REVESTIMENTO DE GESSO EM PAREDES INTERNAS EM BLOCOS DE CONCRETO, ESPESSURA 0,7CM</t>
  </si>
  <si>
    <t>12.2</t>
  </si>
  <si>
    <t>CHAPISCO TRACO 1:3 (CIMENTO E AREIA), ESPESSURA 0,5CM, PREPARO MANUAL</t>
  </si>
  <si>
    <t>12.3</t>
  </si>
  <si>
    <t>EMBOCO TRACO 1:2:6 (CIMENTO, CAL E AREIA), ESPESSURA 2,0CM, PREPARO MANUAL</t>
  </si>
  <si>
    <t>12.4</t>
  </si>
  <si>
    <t>REVESTIMENTO COM PASTILHAS ESMALTADAS 5,0X 5,0 CM</t>
  </si>
  <si>
    <t>PEITORIL E/OU SOLEIRA EM GRANITO CINZA ANDORINHA, ESPESSURA DE 2 CM E LARGURA ATÉ 20 CM</t>
  </si>
  <si>
    <t>12.7</t>
  </si>
  <si>
    <t>REVESTIMENTO EM PAINEL IDEACUST 32, BORDA MACHO E FÊMEA 2430 X 160MM, INCLUSIVE ESTRUTURA DE SUSTENTAÇÃO, MANTA ACÚSTICA, FIXAÇÃO, ACABAMENTOS E ARREMATES</t>
  </si>
  <si>
    <t>13.1</t>
  </si>
  <si>
    <t>13.2</t>
  </si>
  <si>
    <t>13.3</t>
  </si>
  <si>
    <t>13.4</t>
  </si>
  <si>
    <t>REBOCO PARA PAREDES ARGAMASSA TRACO 1:4,5 (CAL E AREIA FINA PENEIRADA), ESPESSURA 0,5CM, PREPARO MECANICO</t>
  </si>
  <si>
    <t>13.5</t>
  </si>
  <si>
    <t>PLACAS PRÉ MOLDADAS PARA FACHADA</t>
  </si>
  <si>
    <t>13.8</t>
  </si>
  <si>
    <t>REVESTIMENTO EXTERNO COMPOSTO EM CHAPA DUPLA DE ALUMINIO DE 0,5MM, NÚCLEO EM POLIETILENO DE BAIXA DENSIDADE, PINTURA FLUOR CARBONO NA COR AZUL BISCAYA, JUNTA PLÁSTICA EM SILICONE NEUTRO, TIPO ALUCOBOND, REYNOBOND,  OU EQUIVALENTE, CONFORME DETALHES INDICADOS EM PROJETO;</t>
  </si>
  <si>
    <t>13.9</t>
  </si>
  <si>
    <t>PASTILHAS PORTOBELLO COR BEGE 9,5X9,5</t>
  </si>
  <si>
    <t>14.1</t>
  </si>
  <si>
    <t>14.2</t>
  </si>
  <si>
    <t>ENCHIMENTO DE NICHOS EM GERAL, COM MATERIAL PROVENIENTE DE ENTULHO</t>
  </si>
  <si>
    <t>14.3</t>
  </si>
  <si>
    <t>CONCRETO USINADO, FCK = 20,0 MPA - PARA BOMBEAMENTO</t>
  </si>
  <si>
    <t>14.4</t>
  </si>
  <si>
    <t>LANÇAMENTO, ESPALHAMENTO E ADENSAMENTO DE CONCRETO OU MASSA EM LASTRO E/OU ENCHIMENTO (SERVIÇO AUXILIAR)</t>
  </si>
  <si>
    <t>ARMACAO EM TELA SOLDADA Q-138 (ACO CA-60 4,2MM C/10CM)</t>
  </si>
  <si>
    <t>REGULARIZAÇÃO DE PISO COM NATA DE CIMENTO E BIANCO (SERVIÇO AUXILIAR)</t>
  </si>
  <si>
    <t>14.7</t>
  </si>
  <si>
    <t>PISO INDUSTRIAL ALTA RESISTENCIA ESPESSURA 8MM, INCLUSO JUNTAS DE DILATACAO PLASTICAS E POLIMENTO MECANIZADO</t>
  </si>
  <si>
    <t>14.8</t>
  </si>
  <si>
    <t>14.9</t>
  </si>
  <si>
    <t>14.10</t>
  </si>
  <si>
    <t>REVESTIMENTO COM CARPETE PARA TRÁFEGO INTENSO, USO COMERCIAL, TIPO BOUCLÊ DE 3,5 MM</t>
  </si>
  <si>
    <t>14.11</t>
  </si>
  <si>
    <t>14.13</t>
  </si>
  <si>
    <t>14.15</t>
  </si>
  <si>
    <t>14.18</t>
  </si>
  <si>
    <t>APLICAÇÃO DE RESINA ACRILICA SOBRE PISO EM GRANILITE</t>
  </si>
  <si>
    <t>14.19</t>
  </si>
  <si>
    <t>DEGRAU DE GRANILITE</t>
  </si>
  <si>
    <t>14.20</t>
  </si>
  <si>
    <t>14.21</t>
  </si>
  <si>
    <t>TESTEIRA DE BORRACHA</t>
  </si>
  <si>
    <t>14.22</t>
  </si>
  <si>
    <t>15.2</t>
  </si>
  <si>
    <t>15.5</t>
  </si>
  <si>
    <t>TUBO DE AÇO GALVANIZADO COM COSTURA 2.1/2" (65MM), INCLUSIVE CONEXOES - FORNECIMENTO E INSTALACAO</t>
  </si>
  <si>
    <t>15.6</t>
  </si>
  <si>
    <t>15.7</t>
  </si>
  <si>
    <t>15.9</t>
  </si>
  <si>
    <t xml:space="preserve">TUBO PVC ESGOTO SERIE R DN 100MM - FORNECIMENTO E INSTALACAO </t>
  </si>
  <si>
    <t>15.10</t>
  </si>
  <si>
    <t>TUBO DE COBRE CLASSE A, DN= 22MM (3/4´), INCLUSIVE CONEXÕES</t>
  </si>
  <si>
    <t>15.15</t>
  </si>
  <si>
    <t>15.16</t>
  </si>
  <si>
    <t>15.17</t>
  </si>
  <si>
    <t>CAIXA SIFONADA DE PVC RÍGIDO DE 150 X 185 X 75 MM, COM GRELHA</t>
  </si>
  <si>
    <t>15.18</t>
  </si>
  <si>
    <t>CAIXA SIFONADA DE PVC RÍGIDO DE 150 X 150 X 50 MM, COM GRELHA</t>
  </si>
  <si>
    <t>15.19</t>
  </si>
  <si>
    <t>15.20</t>
  </si>
  <si>
    <t>CI-01 CAIXA DE INSPECAO 60X60CM PARA ESGOTO</t>
  </si>
  <si>
    <t>15.21</t>
  </si>
  <si>
    <t>CI-02 CAIXA DE INSPECAO 80X80CM PARA ESGOTO</t>
  </si>
  <si>
    <t>15.22</t>
  </si>
  <si>
    <t>15.24</t>
  </si>
  <si>
    <t>GRELHA HEMISFERICA DE FERRO FUNDIDO DN 100MM (4")</t>
  </si>
  <si>
    <t>15.27</t>
  </si>
  <si>
    <t xml:space="preserve">REGISTRO GAVETA 3/4" COM CANOPLA ACABAMENTO CROMADO SIMPLES - FORNECIMENTO E INSTALACAO </t>
  </si>
  <si>
    <t>15.29</t>
  </si>
  <si>
    <t>REGISTRO/VALVULA GLOBO ANGULAR 45 GRAUS EM LATAO PARA HIDRANTES DE INCÊNDIO PREDIAL DN 2.1/2" - FORNECIMENTO E INSTALACAO</t>
  </si>
  <si>
    <t>LAVATORIO EM BANCA MARMORE BRANCO 80X55CM COM CUBA EMBUTIR OVAL</t>
  </si>
  <si>
    <t>16.9</t>
  </si>
  <si>
    <t>MICTORIO DE LOUCA BRANCA C/SIFAO INTEGRADO E MED 33X28X53CM FERRAGENS EM METAL CROMADO REGISTRO DE PRESSAO 1416 DE 1/2" E TUBO DE LIGACAO DE 1/2" - FORNECIMENTO</t>
  </si>
  <si>
    <t>16.11</t>
  </si>
  <si>
    <t>TORNEIRA CROMADA 1/2" OU 3/4" PARA JARDIM OU TANQUE, PADRAO ALTO - FORNECIMENTO E INSTALACAO</t>
  </si>
  <si>
    <t>16.12</t>
  </si>
  <si>
    <t>TAMPO/BANCADA EM GRANITO ESPESSURA DE 3 CM</t>
  </si>
  <si>
    <t>16.13</t>
  </si>
  <si>
    <t>16.16</t>
  </si>
  <si>
    <t>CHAPA DE AÇO INOX E= 6 MM (48 KG/M2) PARA REFORÇO NAS PORTAS</t>
  </si>
  <si>
    <t>16.17</t>
  </si>
  <si>
    <t>ESPELHO CRISTAL ESPESSURA 4MM, COM MOLDURA EM ALUMINIO E COMPENSADO 6MM PLASTIFICADO COLADO</t>
  </si>
  <si>
    <t>CUBA DE AÇO INOXIDÁVEL, 500 X 400 X 200 MM, SIMPLES N° 40, LINHA COMERCIAL, SEM PERTENCES</t>
  </si>
  <si>
    <t>16.25</t>
  </si>
  <si>
    <t>16.26</t>
  </si>
  <si>
    <t>16.27</t>
  </si>
  <si>
    <t>16.28</t>
  </si>
  <si>
    <t>VÁLVULA EM PLÁSTICO BRANCO 1" PARA LAVATÓRIO</t>
  </si>
  <si>
    <t xml:space="preserve">CORDOALHA DE COBRE NU, INCLUSIVE ISOLADORES - 50,00 MM2 - FORNECIMENTO E INSTALACAO </t>
  </si>
  <si>
    <t>DISJUNTOR BAIXA TENSAO TRIPOLAR 125A DE 18 kA</t>
  </si>
  <si>
    <t>RODAPÉ TÉCNICO TRIPLO COM TAMPA, 3 X 30 X 40 MM</t>
  </si>
  <si>
    <t>18.13</t>
  </si>
  <si>
    <t xml:space="preserve">ELETRODUTO DE ACO GALVANIZADO ELETROLÍTICO TIPO LEVE 3/4", INCLUSIVE C ONEXOES - FORNECIMENTO E INSTALACAO </t>
  </si>
  <si>
    <t>18.14</t>
  </si>
  <si>
    <t xml:space="preserve">ELETRODUTO DE ACO GALVANIZADO ELETROLÍTICO TIPO LEVE 1", INCLUSIVE CONEXOES - FORNECIMENTO E INSTALACAO </t>
  </si>
  <si>
    <t>ELETROCALHA LISA TIPO ´U´, GALVANIZADA A FOGO, 100 X 100 MM, COM ACESSÓRIOS</t>
  </si>
  <si>
    <t>18.41</t>
  </si>
  <si>
    <t>CABO DE COBRE DE 3X2,5 MM², ISOLAMENTO 0,6/1 KV - ISOLAÇÃO EPR 90°C</t>
  </si>
  <si>
    <t>18.43</t>
  </si>
  <si>
    <t>CABO DE COBRE DE 10,0 MM², ISOLAMENTO 0,6/1 KV - ISOLAÇÃO EM PVC 70°C</t>
  </si>
  <si>
    <t>18.44</t>
  </si>
  <si>
    <t>CABO DE COBRE DE 16,0 MM², ISOLAMENTO 0,6/1 KV - ISOLAÇÃO EM PVC 70°C</t>
  </si>
  <si>
    <t>18.45</t>
  </si>
  <si>
    <t>CABO DE COBRE DE 25,0 MM², ISOLAMENTO 0,6/1 KV - ISOLAÇÃO EM PVC 70°C</t>
  </si>
  <si>
    <t>18.46</t>
  </si>
  <si>
    <t>CABO DE COBRE DE 35,0 MM², ISOLAMENTO 0,6/1 KV - ISOLAÇÃO EM PVC 70°C</t>
  </si>
  <si>
    <t>18.47</t>
  </si>
  <si>
    <t>CABO DE COBRE DE 50,0 MM², ISOLAMENTO 0,6/1 KV - ISOLAÇÃO EM PVC 70°C</t>
  </si>
  <si>
    <t>18.48</t>
  </si>
  <si>
    <t>CABO DE COBRE DE 70,0 MM², ISOLAMENTO 0,6/1 KV - ISOLAÇÃO EM PVC 70°C</t>
  </si>
  <si>
    <t>18.49</t>
  </si>
  <si>
    <t>CABO DE COBRE DE 95,0 MM², ISOLAMENTO 0,6/1 KV - ISOLAÇÃO EM PVC 70°C</t>
  </si>
  <si>
    <t>18.50</t>
  </si>
  <si>
    <t>CABO DE COBRE DE 120,0 MM², ISOLAMENTO 0,6/1 KV - ISOLAÇÃO EM PVC 70°C</t>
  </si>
  <si>
    <t>18.51</t>
  </si>
  <si>
    <t>CABO DE COBRE DE 150,0 MM², ISOLAMENTO 0,6/1 KV - ISOLAÇÃO EM PVC 70°C</t>
  </si>
  <si>
    <t>18.56</t>
  </si>
  <si>
    <t>18.59</t>
  </si>
  <si>
    <t>CAIXA DE FERRO ESTÂMPADA 4´ X 2´</t>
  </si>
  <si>
    <t>18.68</t>
  </si>
  <si>
    <t>18.79</t>
  </si>
  <si>
    <t xml:space="preserve">LUMINÁRIA DE EMBUTIR PARA LÂMPADA MULTIVAPOR METÁLICO DE 70W. MONTADA E COMPLETA. FORNECIMENTO E INSTALAÇÃO. </t>
  </si>
  <si>
    <t>18.80</t>
  </si>
  <si>
    <t xml:space="preserve"> LUMINÁRIA DE EMBUTIR PARA LÂMPADA HALÓGENA DE 65W. MONTADA E COMPLETA. FORNECIMENTO E INSTALAÇÃO </t>
  </si>
  <si>
    <t>18.81</t>
  </si>
  <si>
    <t xml:space="preserve">LUMINÁRIA PENDENTE PARA LÂMPADA FLUORESCENTE DE 2x80W. MONTADA E COMPLETA. FORNECIMENTO E INSTALAÇÃO. </t>
  </si>
  <si>
    <t>18.82</t>
  </si>
  <si>
    <t xml:space="preserve">LUMINÁRIA PENDENTE PARA LÂMPADA HALÓGENA DE 2x35W. MONTADA E COMPLETA. FORNECIMENTO E INSTALAÇÃO. </t>
  </si>
  <si>
    <t>18.95</t>
  </si>
  <si>
    <t>INTERRUPTOR SIMPLES BIPOLAR - 1 TECLA - FORNECIMENTO E INSTALACAO</t>
  </si>
  <si>
    <t>18.96</t>
  </si>
  <si>
    <t>18.97</t>
  </si>
  <si>
    <t>BARRA CONDUTORA CHATA DE ALUMÍNIO, 3/4´ X 1/4´ - INCLUSIVE ACESSÓRIOS DE FIXAÇÃO</t>
  </si>
  <si>
    <t>18.98</t>
  </si>
  <si>
    <t xml:space="preserve"> TERMINAL OU CONECTOR DE PRESSAO - PARA CABO 50MM2 - FORNECIMENTO E INSTALACAO</t>
  </si>
  <si>
    <t>18.99</t>
  </si>
  <si>
    <t>SENSOR DE PRESENÇA</t>
  </si>
  <si>
    <t>PATCH PANEL 24 POS. CAT.6 T568A/B - ROHS</t>
  </si>
  <si>
    <t>CABO ELET.GIGALAN 23AWGx4P CAT.6 CM-VM-ROHS (FAST-LAN)</t>
  </si>
  <si>
    <t>CAIXA DE EMBUTIR MONTANA COMPLETA</t>
  </si>
  <si>
    <t>Cabo de cobre de 35,0 mm², tensão de isolamento 8,7/15 kV - isolação para 90°C</t>
  </si>
  <si>
    <t>PINTURA LATEX ACRILICA AMBIENTES INTERNOS/EXTERNOS, TRES DEMAOS</t>
  </si>
  <si>
    <t>21.1</t>
  </si>
  <si>
    <t>22.1</t>
  </si>
  <si>
    <t>VIGIA NOTURNO</t>
  </si>
  <si>
    <t>GAMA</t>
  </si>
  <si>
    <t>1.1</t>
  </si>
  <si>
    <t>4.4</t>
  </si>
  <si>
    <t>4.14</t>
  </si>
  <si>
    <t>5.8</t>
  </si>
  <si>
    <t>7.10</t>
  </si>
  <si>
    <t>8.1.14</t>
  </si>
  <si>
    <t>8.1.22</t>
  </si>
  <si>
    <t>BANDEIRA SUPERIOR EM VENEZIANA</t>
  </si>
  <si>
    <t>8.1.23</t>
  </si>
  <si>
    <t>CAXILHO EM VENEZIANA DE ALUMINIO LINHA 30 PINTURA ELETROSTATICA TIPO POLIESTER  NA COR BRANCA</t>
  </si>
  <si>
    <t>8.1.24</t>
  </si>
  <si>
    <t>RUFO EM CHAPA DE ACO GALVANIZADO N.24, DESENVOLVIMENTO 50CM M</t>
  </si>
  <si>
    <t>11.4</t>
  </si>
  <si>
    <t>FORRO EM PLACA DE GESSO LISO, REVESTIDA A QUENTE, COM UMA PELÍCULA RÍGIDA DE PVC, 62,5CM X 62,5CM, FIXADA EM ESTRUTURA DE AÇO</t>
  </si>
  <si>
    <t>BRISE TIPO COLMÉIA 200 X 200 X 100 MM REF. REFAX, HUNTER DOUGLAS</t>
  </si>
  <si>
    <t>PISO EM CERAMICA ESMALTADA 1A PEI-V, PADRAO MEDIO, ASSENTADA COM ARGAMASSA COLANTE</t>
  </si>
  <si>
    <t>PISO EM CERAMICA EXTRUDADA,TIPO INDUSTRIAL CINZA CLARO  REF.GAIL</t>
  </si>
  <si>
    <t>PISO PORCELANATO TITAN CARAMEL REF - INCEPA</t>
  </si>
  <si>
    <t>REJUNTAMENTO GAIL PARA PISO ANTI-ÁCIDO</t>
  </si>
  <si>
    <t>BORRACHA COLADA - PISO TATIL DIRECIONAL</t>
  </si>
  <si>
    <t>RODAPÉ EM PISO PORCELANATO TITAN CARAMEL RET - INCEPA - 10CM</t>
  </si>
  <si>
    <t>RALO SIFONADO EM FERRO FUNDIDO DE 150 X 240 X 75 MM, COM GRELHA</t>
  </si>
  <si>
    <t>16.29</t>
  </si>
  <si>
    <t xml:space="preserve">CAIXA SEPARADORA DE ÓLEO EM ALVENARIA COM TAMPA DE CONCRETO 50x50x50CM - FORNECIMENTO E INSTALACAO  </t>
  </si>
  <si>
    <t>16.30</t>
  </si>
  <si>
    <t>16.45.5</t>
  </si>
  <si>
    <t>17.5</t>
  </si>
  <si>
    <t>TORNEIRA DE MESA PARA LAVATÓRIO COMPACTA, ACIONAMENTO HIDROMECÂNICO, EM LATÃO CROMADO, DN= 1/2´</t>
  </si>
  <si>
    <t>17.10</t>
  </si>
  <si>
    <t>17.22</t>
  </si>
  <si>
    <t>17.24</t>
  </si>
  <si>
    <t>17.26</t>
  </si>
  <si>
    <t>17.27</t>
  </si>
  <si>
    <t>DISJUNTOR BAIXA TENSAO TRIPOLAR 300A DE 18 kA</t>
  </si>
  <si>
    <t>19.7</t>
  </si>
  <si>
    <t>19.15</t>
  </si>
  <si>
    <t xml:space="preserve">ELETROCALHA LISA TIPO ´U´, GALVANIZADA A FOGO, 200 X 100 MM, COM ACESSÓRIOS </t>
  </si>
  <si>
    <t>19.25</t>
  </si>
  <si>
    <t>19.26</t>
  </si>
  <si>
    <t>19.30</t>
  </si>
  <si>
    <t>19.47</t>
  </si>
  <si>
    <t>LUMINÁRIA DE EMBUTIR EM CALHA FECHADA PARA 2 LÂMPADAS FLUORESCENTES DE 32/40W</t>
  </si>
  <si>
    <t>19.78</t>
  </si>
  <si>
    <t>19.86</t>
  </si>
  <si>
    <t>21.2</t>
  </si>
  <si>
    <t>23.1</t>
  </si>
  <si>
    <t>DELTA</t>
  </si>
  <si>
    <t>CONCRETO USINADO, FCK= 20,0 MPA - PARA BOMBEMENTO EM ESTACA HÉLICE CONTINUA</t>
  </si>
  <si>
    <t>ELEMENTO VAZADO EM CONCRETO, TIPO QUADRICULADO - 39 X 39 X 10 CM</t>
  </si>
  <si>
    <t>TELA DE ARAME CONTRA INSETOS DE ARAME GALV</t>
  </si>
  <si>
    <t>7.1.17</t>
  </si>
  <si>
    <t>7.1.21</t>
  </si>
  <si>
    <t>VENEZIANA FIXA</t>
  </si>
  <si>
    <t xml:space="preserve"> FORRO TIPO FIBRAROC ESPESSURA 15MM, PERFIL CARTOLA</t>
  </si>
  <si>
    <t>13.10</t>
  </si>
  <si>
    <t>13.11</t>
  </si>
  <si>
    <t xml:space="preserve">TUBO DE PVC RÍGIDO, DN= 110 MM, (4´), INCLUSIVE CONEXÕES </t>
  </si>
  <si>
    <t>18.1.27</t>
  </si>
  <si>
    <t>QGBT-PESQUISA - PAINEL AUTOPORTANTE IP65 CH#14, COMPLETO (DELTA)</t>
  </si>
  <si>
    <t>18.19.18</t>
  </si>
  <si>
    <t>QGBT-02 N/E - PAINEL AUTOPORTANTE IP65 CH#14, COMPLETO (DELTA)</t>
  </si>
  <si>
    <t>18.33.11</t>
  </si>
  <si>
    <t>QGBT-03 N/E - PAINEL AUTOPORTANTE IP65 CH#14, COMPLETO (DELTA)</t>
  </si>
  <si>
    <t>18.34.13</t>
  </si>
  <si>
    <t>QT-02 2°PAV. - QUADRO DE SOBREPOR IP54 CH#16, COMPLETO (DELTA)</t>
  </si>
  <si>
    <t>18.34.14</t>
  </si>
  <si>
    <t>QLT-COMPRESSOR DELTA - QUADRO DE SOBREPOR IP54 CH#16, COMPLETO (DELTA)</t>
  </si>
  <si>
    <t>18.35.11</t>
  </si>
  <si>
    <t>QT-01 2°PAV. - QUADRO DE SOBREPOR IP54 CH#16, COMPLETO (DELTA)</t>
  </si>
  <si>
    <t>18.36.14</t>
  </si>
  <si>
    <t>QF-LANCHONETE - QUADRO DE SOBREPOR IP54 CH#18, COMPLETO (DELTA)</t>
  </si>
  <si>
    <t>18.37.10</t>
  </si>
  <si>
    <t>QGBT-04 N/E - PAINEL AUTOPORTANTE IP65 CH#14, COMPLETO (DELTA)</t>
  </si>
  <si>
    <t>18.38.13</t>
  </si>
  <si>
    <t>QLT-03 - QUADRO DE SOBREPOR IP54 CH#16, COMPLETO (DELTA)</t>
  </si>
  <si>
    <t>ELETROCALHA COM SEPTO DIVISOR, LISA COM TAMPA, EM CHAPA METÁLICA 14MSG - 600x100MM - COM CONEXÕES E SUPORTES - FORNECIMENTO E MONTAGEM</t>
  </si>
  <si>
    <t>ELETROCALHA LISA TIPO ´U´, GALVANIZADA A FOGO, 200 X 100 MM, COM ACESSÓRIOS</t>
  </si>
  <si>
    <t>CABO DE COBRE DE 10,0 MM², ISOLAMENTO 750 V - ISOLAÇÃO EM PVC 70°C</t>
  </si>
  <si>
    <t>Eletroduto corrugado de polietileno de alta densidade, DN= 100 mm, com acessórios</t>
  </si>
  <si>
    <t>CAIXA EM PVC 4''x2'' PARA DRY-WALL</t>
  </si>
  <si>
    <t>ESTACA TIPO HÉLICE CONTÍNUA, DIÂMETRO DE 35 CM EM SOLO1</t>
  </si>
  <si>
    <t>6.12</t>
  </si>
  <si>
    <t>6.13</t>
  </si>
  <si>
    <t>TELHAMENTO EM CHAPA DE AÇO PRÉ-PINTADA COM EPÓXI E POLIÉSTER, TIPO SANDUÍCHE ESPESSURA DE 0,50 MM, COM POLIURETANO</t>
  </si>
  <si>
    <t xml:space="preserve">RUFO EM CHAPA DE ACO GALVANIZADO N.24, DESENVOLVIMENTO 50CM </t>
  </si>
  <si>
    <t>16A.1</t>
  </si>
  <si>
    <t>SISTEMA DE AR CONDICIONADO - ÔMEGA</t>
  </si>
  <si>
    <t>17.2.8</t>
  </si>
  <si>
    <t>17.2.12</t>
  </si>
  <si>
    <t>17.2.29</t>
  </si>
  <si>
    <t>QGBT-ENG N/E - PAINEL AUTOPORTANTE IP65 CH#14, COMPLETO (OMEGA)</t>
  </si>
  <si>
    <t>17.2.30</t>
  </si>
  <si>
    <t>17.3.17</t>
  </si>
  <si>
    <t>QLT-ENG TERREO 1 - QUADRO DE SOBREPOR IP54 CH#18, COMPLETO (OMEGA)</t>
  </si>
  <si>
    <t>17.4.18</t>
  </si>
  <si>
    <t>QLT-ENG. TERREO 2 - QUADRO DE SOBREPOR IP54 CH#16, COMPLETO (OMEGA)</t>
  </si>
  <si>
    <t>17.5.17</t>
  </si>
  <si>
    <t>QLT-ENG. SUPERIOR - QUADRO DE SOBREPOR IP54 CH#18, COMPLETA (OMEGA)</t>
  </si>
  <si>
    <t>17.6.12</t>
  </si>
  <si>
    <t>QT-01 ENG. SUPERIOR - QUADRO DE SOBREPOR IP54 CH#20, COMPLETO (OMEGA)</t>
  </si>
  <si>
    <t>17.7.10</t>
  </si>
  <si>
    <t>QT-02 ENG. SUPERIOR - QUADRO DE SOBREPOR IP54 CH#20, COMPLETO (OMEGA)</t>
  </si>
  <si>
    <t>17.8.11</t>
  </si>
  <si>
    <t>QT-03 ENG. TERREO - QUADRO DE SOBREPOR IP54 CH#18, COMPLETO (OMEGA)</t>
  </si>
  <si>
    <t>17.9.12</t>
  </si>
  <si>
    <t>QT4-ENG. TERREO - QUADRO DE SOBREPOR, IP54 CH#18, COMPLETO (OMEGA)</t>
  </si>
  <si>
    <t>17.10.12</t>
  </si>
  <si>
    <t>QT-05 ENG. TERREO - QUADRO DE SOBREPOR  IP54 CH#20, COMPLETO (OMEGA)</t>
  </si>
  <si>
    <t>17.11.13</t>
  </si>
  <si>
    <t>QT6-ENG. TERREO - QUADRO DE SOBREPOR IP54 CH#14, COMPLETO (OMEGA)</t>
  </si>
  <si>
    <t>17.12.13</t>
  </si>
  <si>
    <t>QLT-ILUM.EXT. 02 - QUADRO DE SOBREPOR IP54 CH#18, COMPLETO (OMEGA)</t>
  </si>
  <si>
    <t>RODAPÉ TÉCNICO TRIPLO COM TAMPA, 3 X 50 X 40 MM</t>
  </si>
  <si>
    <t>17.33</t>
  </si>
  <si>
    <t>17.37</t>
  </si>
  <si>
    <t>ELETROCALHA LISA TIPO ´U´, GALVANIZADA A FOGO, 50 X 50 MM, COM ACESSÓRIOS</t>
  </si>
  <si>
    <t>17.41</t>
  </si>
  <si>
    <t>17.42</t>
  </si>
  <si>
    <t>CABO DE COBRE DE 25,0 MM², ISOLAMENTO 0,6/1 KV - ISOLAÇÃO EPR 90°C</t>
  </si>
  <si>
    <t>17.43</t>
  </si>
  <si>
    <t>CABO DE COBRE DE 35,0 MM², ISOLAMENTO 0,6/1 KV - ISOLAÇÃO EPR 90°C</t>
  </si>
  <si>
    <t>17.45</t>
  </si>
  <si>
    <t>CABO DE COBRE DE 70,0 MM², ISOLAMENTO 0,6/1 KV - ISOLAÇÃO EPR 90°C</t>
  </si>
  <si>
    <t>17.47</t>
  </si>
  <si>
    <t>CABO DE COBRE DE 120,0 MM², ISOLAMENTO 0,6/1 KV - ISOLAÇÃO EPR 90°C</t>
  </si>
  <si>
    <t>17.49</t>
  </si>
  <si>
    <t>CABO DE COBRE DE 185,0 MM², ISOLAMENTO 0,6/1 KV - ISOLAÇÃO EPR 90°C</t>
  </si>
  <si>
    <t>17.60</t>
  </si>
  <si>
    <t>BIOTÉRIO</t>
  </si>
  <si>
    <t>HERBÁRIO</t>
  </si>
  <si>
    <t>12.8</t>
  </si>
  <si>
    <t>12.9</t>
  </si>
  <si>
    <t>2.7</t>
  </si>
  <si>
    <t>CONTAINER 220 X 620CM P/ ESCRITORIO C/ 1 WCB COMPLETO TIPO CANTEIRO MOD. 1402 OU SIMILAR</t>
  </si>
  <si>
    <t>1.11</t>
  </si>
  <si>
    <t>REGULARIZACAO E COMPACTAÇÃO DE SUBLEITO ATÉ 20 CM</t>
  </si>
  <si>
    <t>2.1.4</t>
  </si>
  <si>
    <t>REGULARIZACAO E COMPACTACAO DE SUBLEITO ATE 20 CM DE ESPESSURA</t>
  </si>
  <si>
    <t>BASE PARA PAVIMENTACAO COM BRITA GRADUADA, INCLUSIVE COMPACTACAO</t>
  </si>
  <si>
    <t>2.10</t>
  </si>
  <si>
    <t>MEIO-FIO (GUIA) DE CONCRETO PRE-MOLDADO, DIMENSÕES 12X15X30X100CM (FACE SUPERIOR X FACE INFERIOR X ALTURA X COMPRIMENTO),REJUNTADO C/ARGAMASSA 1:4 CIMENTO:AREIA, INCLUINDO ESCAVAÇÃO E REATERRO.</t>
  </si>
  <si>
    <t>3.1.3.5</t>
  </si>
  <si>
    <t>GRELHA EM FERRO FUNDIDO PARA CAIXAS E CANALETAS</t>
  </si>
  <si>
    <t>CONSTRUTORA HUDSON LTDA</t>
  </si>
  <si>
    <t>PDC</t>
  </si>
  <si>
    <t>6.14</t>
  </si>
  <si>
    <t>6.15</t>
  </si>
  <si>
    <t>6.16</t>
  </si>
  <si>
    <t>6.17</t>
  </si>
  <si>
    <t>8.6</t>
  </si>
  <si>
    <t>9.6</t>
  </si>
  <si>
    <t>11.10</t>
  </si>
  <si>
    <t>11.11</t>
  </si>
  <si>
    <t>11.12</t>
  </si>
  <si>
    <t>14.23</t>
  </si>
  <si>
    <t>14.24</t>
  </si>
  <si>
    <t>20.7</t>
  </si>
  <si>
    <t>16.43.2</t>
  </si>
  <si>
    <t>16.43.3</t>
  </si>
  <si>
    <t>16.43.4</t>
  </si>
  <si>
    <t>21.9</t>
  </si>
  <si>
    <t>7.1.23</t>
  </si>
  <si>
    <t>MOLA HIDRÁULICA DE PISO, PARA PORTA COM LARGURA ATÉ 1,10M E PESO ATÉ 120KG</t>
  </si>
  <si>
    <t>DOBRADIÇA INFERIOR PARA PORTA DE VIDRO TEMPERADO</t>
  </si>
  <si>
    <t>DOBRADIÇA SUPERIOR PARA PORTA DE VIDRO TEMPERADO</t>
  </si>
  <si>
    <t>FECHAMENTO EM CHAPA PERFURADA EM AÇO CARBONO</t>
  </si>
  <si>
    <t>VIDRO LAMINADO JATEADO 10MM</t>
  </si>
  <si>
    <t>CALHA EM CHAPA DE AÇO GALVANIZADO N.24, DESENVOLVIMENTO 1,50M - FORNECIMENTO E INSTALAÇÃO</t>
  </si>
  <si>
    <t>FORRO DE PLACA CIMENTÍCIA DE MADEIRA MINERALIZADA TIPO FORRAÇÃO, NATURAL PINTADA DE PRETO, COM ESPESSURA DE 25MM, COM ESTRUTURA ESPECIAL DE FIXAÇÃO E GRELHA METÁLICA PARA SAIDA DO AR CONDICIONADO</t>
  </si>
  <si>
    <t>FORRO TIPO "NUVEM" EM, CURVA COMPOSTO POR MDF 15MM BRANCO, SISTEMA MACHO FEMEA, FIXADO EM ESTRUTURA ESPECIAL, COM SOBREPOSIÇÃO DE PAINÉIS DE LÃ MINERAL 50MM ENSACADA</t>
  </si>
  <si>
    <t>CALHAS EM MDF, NA COR BRANCA COM DIMENSÕES DE 750x250MM, PARA FIXAÇÃO DE LUMINÁRIAS, DETECTOR DE FUMAÇA E GRELHAS DE AR CONDICIONADO</t>
  </si>
  <si>
    <t>REVESTIMENTO ACÚSTICO NAS PAREDES, COMPOSTO POR CARPETE TIPO FORRAÇÃO FLORTEX 3MM AGULHADO, COR A DEFINIR, E SOBRE O CARPETE, RIPADO VAZADO DE MADEIRA, INCLUINDO RODAPÉ (LAMBRIL) DE MADEIRA</t>
  </si>
  <si>
    <t xml:space="preserve"> REVESTIMENTO ACUSTICO NA PAREDE COM ESPUMA DE MELANINA EXPANDIDA MICROCELULAR 11KG/M³,  40MM CM DE ESPESSURA TIPO SONEX - ILLTEC</t>
  </si>
  <si>
    <t>RODAPÉ VINILICO 7,50CM COM IMPERMEABILIZANTE ACRILICO</t>
  </si>
  <si>
    <t>BARROTES 5X6CM, COM PREENCHIMENTO DE ARGAMASSA TRAÇO 1:2:9 (CIMENTO, CAL E AREIA NÃO PENEIRADA), PARA FIXAÇÃO DE PISO EM TABUAS DE MADEIRA TIPO IPÊ (PALCO DO AUDITÓRIO)</t>
  </si>
  <si>
    <t>SISTEMA DE SONORIZAÇÃO E ILUMINAÇÃO CÊNICA DO AUDITÓRIO, INCLUSO PROJETO</t>
  </si>
  <si>
    <t>ESMALTE EM SUPERFICIE METÁLICA</t>
  </si>
  <si>
    <t>RODAPES DE GRANILITE PARA ESCADA DE 10CM</t>
  </si>
  <si>
    <t>TUBO DE FERRO FUNDIDO DN-50MM</t>
  </si>
  <si>
    <t>TUBO DE FERRO FUNDIDO DN-75MM</t>
  </si>
  <si>
    <t>TUBO DE FERRO FUNDIDO DN-100MM</t>
  </si>
  <si>
    <t>REFORÇO DE MADEIRA (CHAPA OSB), PARTE INTERNA DE PAREDE DRYWALL PARA SUSTENTAÇÃO DE ARMARIO</t>
  </si>
  <si>
    <t>QT - 01 2º PAVIMENTO (FOLHA 05/08 R5-6KA / 220-400V)</t>
  </si>
  <si>
    <t>QLT - 02 2º PAVIMENTO (FOLHA 05/08 R5-6KA / 220-400V)</t>
  </si>
  <si>
    <t>QF - LANCHONETE 2º PAVIMENTO (FOLHA 05/08 R5-6KA / 220-400V)</t>
  </si>
  <si>
    <t>QT - 01 3º PAVIMENTO (FOLHA 06/08 R6-6KA / 220-400V)</t>
  </si>
  <si>
    <t>QLT - 03 3º PAVIMENTO (FOLHA 06/08 R6-6KA / 220-400V)</t>
  </si>
  <si>
    <t>QLT COMPRESSOR DELTA (FOLHA 07/08 R12) (6KA / 220-400V)</t>
  </si>
  <si>
    <t>QGBT - 02 N/E (FOLHA 07/08 R12) (35KA 220V)</t>
  </si>
  <si>
    <t>QGBT - 03 N/E (FOLHA 07/08 R12) (35KA 220V)</t>
  </si>
  <si>
    <t>QGBT - 04 N/E (FOLHA 07/08 R12) (35KA 220V)</t>
  </si>
  <si>
    <t>QGBT - PESQ. N/E (FOLHA 07/08 R12) (35KA 220V), INCLUSO BANCO DE CAPACITOR E QTA</t>
  </si>
  <si>
    <t>QGBT ENG. (N/E)  35KV 220V Folha 01/04 R08</t>
  </si>
  <si>
    <t>QT 203 Folha 01/04 R08</t>
  </si>
  <si>
    <t>QT 204 Folha 01/04 R08</t>
  </si>
  <si>
    <t>QT 101 Folha 02/04 R06</t>
  </si>
  <si>
    <t>QT 105 Folha 02/04 R06</t>
  </si>
  <si>
    <t>QT 100 Folha 02/04 R06</t>
  </si>
  <si>
    <t>QT 201 Folha 02/04 R06</t>
  </si>
  <si>
    <t>QT 102 Folha 02/04 R06</t>
  </si>
  <si>
    <t>QT 107 Folha 02/04 R06</t>
  </si>
  <si>
    <t>QT 104 Folha 02/04 R06</t>
  </si>
  <si>
    <t>QT 103 Folha 02/04 R06</t>
  </si>
  <si>
    <t>QLT DELTA ENGENHARIA TÉRREO 1 Folha 03/04 R08</t>
  </si>
  <si>
    <t>QLT ILUM EXT 02 Folha 03/04 R08</t>
  </si>
  <si>
    <t xml:space="preserve">QLT DELTA ENGENHARIA SUPERIOR Folha 03/04 R08 </t>
  </si>
  <si>
    <t>QLT DELTA ENGENHARIA TÉRREO 2 Folha 03/04 R08</t>
  </si>
  <si>
    <t>QT 106 Folha 04/04 R01</t>
  </si>
  <si>
    <t>QT 110 Folha 04/04 R01</t>
  </si>
  <si>
    <t>QT 108 Folha 04/04 R01</t>
  </si>
  <si>
    <t>QT 111 Folha 04/04 R01</t>
  </si>
  <si>
    <t>QT 109 Folha 04/04 R01</t>
  </si>
  <si>
    <t>QT 200 Folha 04/04 R01</t>
  </si>
  <si>
    <t>QT 112 Folha 04/04 R01</t>
  </si>
  <si>
    <t>QT 202 Folha 04/04 R01</t>
  </si>
  <si>
    <t>BANCO DE CAPACITORES (100 KVAR 220V)</t>
  </si>
  <si>
    <t>RODAPE BOLEADO EM CERAMICA EXTRUDADA</t>
  </si>
  <si>
    <t>BARRA ANTIPÂNICO MOD. "TOUCH BAR" EM INOX PARA PORTA SIMPLES - ACABAMENTO INOX</t>
  </si>
  <si>
    <t>BARRA ANTIPÂNICO MOD. "TOUCH BAR" EM INOX PARA PORTA DUPLA - ACABAMENTO INOX</t>
  </si>
  <si>
    <t xml:space="preserve">3° TERMO ADITIVO </t>
  </si>
  <si>
    <t xml:space="preserve">ESTORNO EM CONFLITO COM O SALDO MEDIDO. </t>
  </si>
  <si>
    <t>ESTORNO EM CONFLITO COM O SALDO MEDIDO.</t>
  </si>
  <si>
    <t>LEVANTAMENTO DE QUANTIDADES DIVERGENTE</t>
  </si>
  <si>
    <t>ESTORNO EM CONFLITO COM O SALDO MEDIDO</t>
  </si>
  <si>
    <t>ITEM NÃO SERÁ ADITADO. QTD COMPENSADA NO ITEM 9.5</t>
  </si>
  <si>
    <t>OMEGA</t>
  </si>
  <si>
    <t>ACERTO DE PLANILHA.</t>
  </si>
  <si>
    <t>VERGA/CINTA EM BLOCO DE CONCRETO CANALETA - 19CM</t>
  </si>
  <si>
    <t>VISOR ACÚSTICO EM MADEIRA MACIÇA TIPO FREIJÓ, COM VIDRO LAMINADO INCOLOR DE 8MM</t>
  </si>
  <si>
    <t>ESCADA MARINHEIRO COM GUARDA-CORPO (degrau em "T")</t>
  </si>
  <si>
    <t>FORRO DE PLACA DUPLA CIMENTÍCIA DE MADEIRA MINERALIZADA, TIPO CLIMATEX-NATURAL, PINTADA NA COR PRETA, 440KG/M3 - ESPESSURA DE 50MM.</t>
  </si>
  <si>
    <t>VALVULA DE DESCARGA DE FECHAMENTO AUTOMATICO PARA MICTORIO</t>
  </si>
  <si>
    <t>ENGATE FLEXIVÉL METÁLICO DN=1/2'</t>
  </si>
  <si>
    <t>SIFAO EM METAL CROMADO 1X1.1/2 - FORNECIMENTO E INSTALAÇÃO</t>
  </si>
  <si>
    <t>ELEMENTO VAZADO DE CONCRETO TIPO VENEZIANA,  35 X 50 X 8CM</t>
  </si>
  <si>
    <t xml:space="preserve">TUBO DE PVC RÍGIDO SÉRIE R, PONTA LISAS, DN= 100 MM, INCLUSIVE CONEXÕES                                                                               </t>
  </si>
  <si>
    <t>TORNEIRA CROMADA TUBO MOVEL PARA BANCADA 1/2" OU 3/4" PARA PIA DE COZINHA, PADRÃO ALTO - FORNECIMENTO E INSTALAÇÃO</t>
  </si>
  <si>
    <t>ENGATE FLEXÍVEL METÁLICO DN=1/2'</t>
  </si>
  <si>
    <t>ELETROCALHA TIPO "U" (400X200) EM CHAPA LISA DE AÇO COM TAMPA</t>
  </si>
  <si>
    <t>CHAPISCO TRACO 1:3 (CIMENTO E AREIA), ESPESSURA 0,5CM, PREPARO MANUAL corrigir preço</t>
  </si>
  <si>
    <t>DISJUNTOR BAIXA TENSAO TRIPOLAR 225A DE 18KA</t>
  </si>
  <si>
    <t>PASTILHAS PORTOBELLO COR BEGE 9,5 X 9,5</t>
  </si>
  <si>
    <t>STATUS</t>
  </si>
  <si>
    <t xml:space="preserve">HUDSON </t>
  </si>
  <si>
    <t>GERIS</t>
  </si>
  <si>
    <t>VIGIA NOTURNO*</t>
  </si>
  <si>
    <t>* QUANTIDADE REF. APENAS AO 3° TA</t>
  </si>
  <si>
    <t>BLOCO</t>
  </si>
  <si>
    <t>PLANILHA ORÇAMENTÁRIA - 3° TERMO ADITIVO</t>
  </si>
  <si>
    <t xml:space="preserve">CONSIDERANDO h=0,10m; EXISTE SALDO CONTRATUAL </t>
  </si>
  <si>
    <t>QUANTIDADES</t>
  </si>
  <si>
    <t>VALOR TOTAL FOI LANÇADO NO BLOCO OMEGA</t>
  </si>
  <si>
    <t>R$</t>
  </si>
  <si>
    <t>Processo: 23006.001492/2018-33
RDC nº ________/2018</t>
  </si>
  <si>
    <t>ANEXO II - MODELO DE PLANILHA ORÇAMENTÁRIA</t>
  </si>
  <si>
    <t>UNID</t>
  </si>
  <si>
    <t>CONTRATO</t>
  </si>
  <si>
    <t>OBSERVAÇÕES</t>
  </si>
  <si>
    <t>QUANTIDADE</t>
  </si>
  <si>
    <t>CUSTO (R$)</t>
  </si>
  <si>
    <t>UNITÁRIO</t>
  </si>
  <si>
    <t>TOTAL</t>
  </si>
  <si>
    <t>Serviços Preliminares</t>
  </si>
  <si>
    <t xml:space="preserve">un </t>
  </si>
  <si>
    <t>1.1.1</t>
  </si>
  <si>
    <t>"AS-BUILT" LEVANTAMENTO E AVALIAÇÃO DA SITUAÇÃO ATUAL</t>
  </si>
  <si>
    <t>1.1.2</t>
  </si>
  <si>
    <t>RELATÓRIO DE CONSULTA AOS USUÁRIOS - DIAGNÓSTICO E ANÁLISE DOS DADOS COLETADOS</t>
  </si>
  <si>
    <t>1.1.3</t>
  </si>
  <si>
    <t xml:space="preserve">RELATÓRIO DE VIABILIDADE TÉCNICA E ECONÔMICA, PARECER TÉCNICO - DIAGNÓSTICO E ANÁLISE DOS DADOS COLETADOS </t>
  </si>
  <si>
    <t>Projetos</t>
  </si>
  <si>
    <t>ESTUDOS PRELIMINARES</t>
  </si>
  <si>
    <t>2.1.1</t>
  </si>
  <si>
    <t>DESENHOS (PLANTAS, CORTES, ELEVAÇÕES, DETALHES CONSTRUTIVOS, ETC)</t>
  </si>
  <si>
    <t>2.1.2</t>
  </si>
  <si>
    <t>RELATÓRIO SÍNTESE DAS DIRETRIZES DA UFABC, CONCESSIONÁRIAS E ÓRGÃOS PÚBLICOS; PROGNÓSTICO DAS INTERVENÇÕES PREVISTAS</t>
  </si>
  <si>
    <t>PROJETOS BÁSICOS</t>
  </si>
  <si>
    <t>2.2.1</t>
  </si>
  <si>
    <t>2.2.2</t>
  </si>
  <si>
    <t>2.2.3</t>
  </si>
  <si>
    <t>CADERNO DE ENCARGOS E CRITÉRIOS DE MEDIÇÕES</t>
  </si>
  <si>
    <t>2.2.4</t>
  </si>
  <si>
    <t>PLANILHA DE QUANTIDADES COM MÉMORIAS DE CÁLCULO, E PLANILHA DE PREÇOS COM MÉMORIAS DE COMPOSIÇÕES DE CUSTOS UNITÁRIOS</t>
  </si>
  <si>
    <t>2.2.5</t>
  </si>
  <si>
    <t>PROJETOS LEGAIS</t>
  </si>
  <si>
    <t>2.3</t>
  </si>
  <si>
    <t>PROJETOS EXECUTIVOS</t>
  </si>
  <si>
    <t>2.3.1</t>
  </si>
  <si>
    <t>2.3.2</t>
  </si>
  <si>
    <t>2.3.3</t>
  </si>
  <si>
    <t>2.3.4</t>
  </si>
  <si>
    <t>2.3.5</t>
  </si>
  <si>
    <t>CRONOGRAMA FÍSICO-FINANCEIRO DA OBRA</t>
  </si>
  <si>
    <t>TOTAL GERAL</t>
  </si>
  <si>
    <t>SUBTOTAL GERAL</t>
  </si>
  <si>
    <t>BDI</t>
  </si>
  <si>
    <t>%</t>
  </si>
  <si>
    <t>VALOR DO 1º REAJUSTE - A</t>
  </si>
  <si>
    <t>VALOR DO 2º REAJUSTE - B</t>
  </si>
  <si>
    <t>VALOR DO 3º REAJUSTE - C</t>
  </si>
  <si>
    <t>VALOR DO 4º REAJUSTE - D</t>
  </si>
  <si>
    <t>VALOR DO REAJUSTE</t>
  </si>
  <si>
    <t>TOTAL GERAL COM REAJUSTE - (TOTAL GERAL Io + VALOR DO REAJUSTE)</t>
  </si>
  <si>
    <t>Total</t>
  </si>
  <si>
    <t>Físico</t>
  </si>
  <si>
    <t>Financeiro</t>
  </si>
  <si>
    <t>Mensal</t>
  </si>
  <si>
    <t>Acumulado</t>
  </si>
  <si>
    <t>TOTAL ACUMULADO</t>
  </si>
  <si>
    <t>EDIFICAÇÕES</t>
  </si>
  <si>
    <t>ÁREAS EXTERNAS</t>
  </si>
  <si>
    <t>VALOR (R$)</t>
  </si>
  <si>
    <t>% (em relação   ao item)</t>
  </si>
  <si>
    <t>% (em relação   ao sub-item)</t>
  </si>
  <si>
    <t>% (em relação   ao total)</t>
  </si>
  <si>
    <t>TOTAL (EDIFICAÇÕES + ÁREAS EXTERNAS)</t>
  </si>
  <si>
    <t>QUANT.</t>
  </si>
  <si>
    <t>LEVANTAMENTO E AVALIAÇÃO DA SITUAÇÃO ATUAL; RELATÓRIO CONSULTA AOS USUÁRIOS; RELATÓRIO VIABILIDADE TÉCNICA E ECONÔMICA</t>
  </si>
  <si>
    <t>MEMORIAIS DESCRITIVOS DOS PROJETOS, COM AS JUSTIFICATIVAS DE PROPOSTAS DE CONCEPÇÃO E DE SISTEMAS CONSTRUTIVOS ADOTADOS E MATERIAIS UTILIZADOS</t>
  </si>
  <si>
    <t>Contratação de Empresa especializada para prestação de serviços de elaboração de Serviços Preliminares e Elaboração de Projeto Básico e Executivo para Adequação de Acessibilidade do Campus de Santo André</t>
  </si>
  <si>
    <t>ANEXO III - MODELO CRONOGRAMA FÍSICO-FINANCEIRO</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</si>
</sst>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 #,##0.00_-;_-* &quot;-&quot;??_-;_-@_-"/>
    <numFmt numFmtId="164" formatCode="_(* #,##0.00_);_(* \(#,##0.00\);_(* &quot;-&quot;??_);_(@_)"/>
    <numFmt numFmtId="165" formatCode="_(&quot;R$ &quot;* #,##0.00_);_(&quot;R$ &quot;* \(#,##0.00\);_(&quot;R$ &quot;* &quot;-&quot;??_);_(@_)"/>
    <numFmt numFmtId="166" formatCode="&quot;Data Base: &quot;mmm/yyyy"/>
    <numFmt numFmtId="167" formatCode="00\.00\.00"/>
    <numFmt numFmtId="168" formatCode="&quot;TOTAL DO ITEM &quot;\ 00"/>
    <numFmt numFmtId="169" formatCode="&quot;TOTAL GERAL (Io - DATA BASE: &quot;mmm/yyyy&quot;)&quot;"/>
    <numFmt numFmtId="170" formatCode="&quot;Mês &quot;00"/>
  </numFmts>
  <fonts count="20" x14ac:knownFonts="1">
    <font>
      <sz val="11"/>
      <color theme="1"/>
      <name val="Calibri"/>
      <family val="2"/>
      <scheme val="minor"/>
    </font>
    <font>
      <sz val="11"/>
      <color indexed="8"/>
      <name val="Calibri"/>
      <family val="2"/>
    </font>
    <font>
      <sz val="10"/>
      <name val="Arial"/>
      <family val="2"/>
    </font>
    <font>
      <sz val="9"/>
      <name val="Arial"/>
      <family val="2"/>
    </font>
    <font>
      <sz val="11"/>
      <color indexed="8"/>
      <name val="Arial"/>
      <family val="2"/>
    </font>
    <font>
      <b/>
      <sz val="9"/>
      <name val="Arial"/>
      <family val="2"/>
    </font>
    <font>
      <b/>
      <sz val="16"/>
      <name val="Arial"/>
      <family val="2"/>
    </font>
    <font>
      <b/>
      <sz val="11"/>
      <name val="Arial"/>
      <family val="2"/>
    </font>
    <font>
      <b/>
      <sz val="9"/>
      <color indexed="8"/>
      <name val="Arial"/>
      <family val="2"/>
    </font>
    <font>
      <sz val="9"/>
      <color indexed="8"/>
      <name val="Arial"/>
      <family val="2"/>
    </font>
    <font>
      <b/>
      <sz val="11"/>
      <color indexed="8"/>
      <name val="Arial"/>
      <family val="2"/>
    </font>
    <font>
      <sz val="11"/>
      <color theme="1"/>
      <name val="Calibri"/>
      <family val="2"/>
      <scheme val="minor"/>
    </font>
    <font>
      <sz val="10"/>
      <color rgb="FF000000"/>
      <name val="Arial"/>
      <family val="2"/>
    </font>
    <font>
      <b/>
      <sz val="11"/>
      <color indexed="9"/>
      <name val="Arial"/>
      <family val="2"/>
    </font>
    <font>
      <b/>
      <sz val="12"/>
      <name val="Arial"/>
      <family val="2"/>
    </font>
    <font>
      <sz val="11"/>
      <name val="Arial"/>
      <family val="2"/>
    </font>
    <font>
      <sz val="11"/>
      <color indexed="9"/>
      <name val="Arial"/>
      <family val="2"/>
    </font>
    <font>
      <sz val="12"/>
      <name val="Arial"/>
      <family val="2"/>
    </font>
    <font>
      <b/>
      <sz val="15"/>
      <name val="Arial"/>
      <family val="2"/>
    </font>
    <font>
      <b/>
      <sz val="14"/>
      <name val="Arial"/>
      <family val="2"/>
    </font>
  </fonts>
  <fills count="8">
    <fill>
      <patternFill patternType="none"/>
    </fill>
    <fill>
      <patternFill patternType="gray125"/>
    </fill>
    <fill>
      <patternFill patternType="solid">
        <fgColor indexed="11"/>
        <bgColor indexed="64"/>
      </patternFill>
    </fill>
    <fill>
      <patternFill patternType="solid">
        <fgColor indexed="9"/>
        <bgColor indexed="64"/>
      </patternFill>
    </fill>
    <fill>
      <patternFill patternType="solid">
        <fgColor indexed="22"/>
        <bgColor indexed="64"/>
      </patternFill>
    </fill>
    <fill>
      <patternFill patternType="solid">
        <fgColor theme="6"/>
        <bgColor indexed="64"/>
      </patternFill>
    </fill>
    <fill>
      <patternFill patternType="solid">
        <fgColor indexed="23"/>
        <bgColor indexed="64"/>
      </patternFill>
    </fill>
    <fill>
      <patternFill patternType="solid">
        <fgColor indexed="55"/>
        <bgColor indexed="64"/>
      </patternFill>
    </fill>
  </fills>
  <borders count="1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hair">
        <color auto="1"/>
      </left>
      <right style="hair">
        <color auto="1"/>
      </right>
      <top style="hair">
        <color auto="1"/>
      </top>
      <bottom style="hair">
        <color auto="1"/>
      </bottom>
      <diagonal/>
    </border>
    <border>
      <left style="thin">
        <color auto="1"/>
      </left>
      <right style="thin">
        <color auto="1"/>
      </right>
      <top style="hair">
        <color auto="1"/>
      </top>
      <bottom style="hair">
        <color auto="1"/>
      </bottom>
      <diagonal/>
    </border>
    <border>
      <left/>
      <right/>
      <top style="thin">
        <color auto="1"/>
      </top>
      <bottom style="thin">
        <color auto="1"/>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hair">
        <color indexed="9"/>
      </left>
      <right style="hair">
        <color indexed="9"/>
      </right>
      <top/>
      <bottom/>
      <diagonal/>
    </border>
    <border>
      <left style="hair">
        <color indexed="9"/>
      </left>
      <right/>
      <top/>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medium">
        <color indexed="64"/>
      </right>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style="thin">
        <color indexed="64"/>
      </left>
      <right style="medium">
        <color indexed="64"/>
      </right>
      <top/>
      <bottom style="hair">
        <color indexed="64"/>
      </bottom>
      <diagonal/>
    </border>
    <border>
      <left style="medium">
        <color indexed="64"/>
      </left>
      <right/>
      <top/>
      <bottom style="hair">
        <color indexed="64"/>
      </bottom>
      <diagonal/>
    </border>
    <border>
      <left/>
      <right/>
      <top/>
      <bottom style="hair">
        <color indexed="64"/>
      </bottom>
      <diagonal/>
    </border>
    <border>
      <left style="thin">
        <color indexed="64"/>
      </left>
      <right style="hair">
        <color indexed="64"/>
      </right>
      <top/>
      <bottom style="hair">
        <color indexed="64"/>
      </bottom>
      <diagonal/>
    </border>
    <border>
      <left style="medium">
        <color indexed="64"/>
      </left>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hair">
        <color indexed="64"/>
      </right>
      <top style="thin">
        <color indexed="64"/>
      </top>
      <bottom style="hair">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style="hair">
        <color indexed="64"/>
      </right>
      <top style="thin">
        <color indexed="64"/>
      </top>
      <bottom/>
      <diagonal/>
    </border>
    <border>
      <left style="hair">
        <color indexed="64"/>
      </left>
      <right style="medium">
        <color indexed="64"/>
      </right>
      <top style="thin">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thin">
        <color indexed="64"/>
      </right>
      <top/>
      <bottom/>
      <diagonal/>
    </border>
    <border>
      <left style="thin">
        <color indexed="64"/>
      </left>
      <right style="hair">
        <color indexed="64"/>
      </right>
      <top/>
      <bottom/>
      <diagonal/>
    </border>
    <border>
      <left style="hair">
        <color indexed="64"/>
      </left>
      <right style="medium">
        <color indexed="64"/>
      </right>
      <top/>
      <bottom/>
      <diagonal/>
    </border>
    <border>
      <left style="medium">
        <color indexed="64"/>
      </left>
      <right/>
      <top style="hair">
        <color indexed="64"/>
      </top>
      <bottom/>
      <diagonal/>
    </border>
    <border>
      <left/>
      <right style="medium">
        <color indexed="64"/>
      </right>
      <top style="hair">
        <color indexed="64"/>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medium">
        <color indexed="64"/>
      </left>
      <right/>
      <top/>
      <bottom style="thin">
        <color indexed="64"/>
      </bottom>
      <diagonal/>
    </border>
    <border>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bottom style="hair">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hair">
        <color indexed="64"/>
      </right>
      <top/>
      <bottom style="medium">
        <color indexed="64"/>
      </bottom>
      <diagonal/>
    </border>
    <border>
      <left style="hair">
        <color indexed="64"/>
      </left>
      <right style="medium">
        <color indexed="64"/>
      </right>
      <top/>
      <bottom style="medium">
        <color indexed="64"/>
      </bottom>
      <diagonal/>
    </border>
    <border>
      <left/>
      <right style="medium">
        <color indexed="64"/>
      </right>
      <top style="hair">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hair">
        <color indexed="64"/>
      </bottom>
      <diagonal/>
    </border>
    <border>
      <left style="hair">
        <color indexed="64"/>
      </left>
      <right style="thin">
        <color indexed="64"/>
      </right>
      <top style="thin">
        <color auto="1"/>
      </top>
      <bottom style="hair">
        <color auto="1"/>
      </bottom>
      <diagonal/>
    </border>
    <border>
      <left style="thin">
        <color indexed="64"/>
      </left>
      <right style="hair">
        <color indexed="64"/>
      </right>
      <top style="hair">
        <color auto="1"/>
      </top>
      <bottom/>
      <diagonal/>
    </border>
    <border>
      <left style="hair">
        <color indexed="64"/>
      </left>
      <right style="thin">
        <color indexed="64"/>
      </right>
      <top style="hair">
        <color auto="1"/>
      </top>
      <bottom/>
      <diagonal/>
    </border>
    <border>
      <left style="hair">
        <color indexed="64"/>
      </left>
      <right style="thin">
        <color indexed="64"/>
      </right>
      <top style="hair">
        <color auto="1"/>
      </top>
      <bottom style="hair">
        <color auto="1"/>
      </bottom>
      <diagonal/>
    </border>
    <border>
      <left style="hair">
        <color auto="1"/>
      </left>
      <right style="hair">
        <color auto="1"/>
      </right>
      <top style="thin">
        <color auto="1"/>
      </top>
      <bottom style="hair">
        <color auto="1"/>
      </bottom>
      <diagonal/>
    </border>
    <border>
      <left style="medium">
        <color indexed="64"/>
      </left>
      <right style="thin">
        <color indexed="64"/>
      </right>
      <top style="hair">
        <color indexed="64"/>
      </top>
      <bottom/>
      <diagonal/>
    </border>
    <border>
      <left style="hair">
        <color auto="1"/>
      </left>
      <right style="hair">
        <color auto="1"/>
      </right>
      <top style="hair">
        <color auto="1"/>
      </top>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auto="1"/>
      </left>
      <right style="thin">
        <color indexed="64"/>
      </right>
      <top style="thin">
        <color indexed="64"/>
      </top>
      <bottom style="medium">
        <color indexed="64"/>
      </bottom>
      <diagonal/>
    </border>
    <border>
      <left style="hair">
        <color auto="1"/>
      </left>
      <right style="hair">
        <color auto="1"/>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hair">
        <color indexed="64"/>
      </top>
      <bottom/>
      <diagonal/>
    </border>
    <border>
      <left/>
      <right style="medium">
        <color indexed="64"/>
      </right>
      <top style="thin">
        <color indexed="64"/>
      </top>
      <bottom style="thin">
        <color indexed="64"/>
      </bottom>
      <diagonal/>
    </border>
    <border>
      <left style="thin">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thin">
        <color indexed="64"/>
      </bottom>
      <diagonal/>
    </border>
    <border>
      <left/>
      <right/>
      <top style="medium">
        <color auto="1"/>
      </top>
      <bottom/>
      <diagonal/>
    </border>
    <border>
      <left style="medium">
        <color indexed="64"/>
      </left>
      <right/>
      <top style="thin">
        <color indexed="64"/>
      </top>
      <bottom/>
      <diagonal/>
    </border>
    <border>
      <left/>
      <right style="medium">
        <color indexed="64"/>
      </right>
      <top style="thin">
        <color indexed="64"/>
      </top>
      <bottom/>
      <diagonal/>
    </border>
  </borders>
  <cellStyleXfs count="43">
    <xf numFmtId="0" fontId="0" fillId="0" borderId="0"/>
    <xf numFmtId="0" fontId="2" fillId="0" borderId="0"/>
    <xf numFmtId="164"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3" fillId="0" borderId="0"/>
    <xf numFmtId="0" fontId="2" fillId="0" borderId="0"/>
    <xf numFmtId="0" fontId="2" fillId="0" borderId="0"/>
    <xf numFmtId="0" fontId="11" fillId="0" borderId="0"/>
    <xf numFmtId="0" fontId="2" fillId="0" borderId="0"/>
    <xf numFmtId="0" fontId="2" fillId="0" borderId="0"/>
    <xf numFmtId="0" fontId="11" fillId="0" borderId="0"/>
    <xf numFmtId="0" fontId="11" fillId="0" borderId="0"/>
    <xf numFmtId="0" fontId="11" fillId="0" borderId="0"/>
    <xf numFmtId="0" fontId="11" fillId="0" borderId="0"/>
    <xf numFmtId="0" fontId="11" fillId="0" borderId="0"/>
    <xf numFmtId="9"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3" fontId="1" fillId="0" borderId="0" applyFont="0" applyFill="0" applyBorder="0" applyAlignment="0" applyProtection="0"/>
    <xf numFmtId="164" fontId="3" fillId="0" borderId="0" applyFont="0" applyFill="0" applyBorder="0" applyAlignment="0" applyProtection="0"/>
    <xf numFmtId="0" fontId="12" fillId="0" borderId="0"/>
    <xf numFmtId="43" fontId="11" fillId="0" borderId="0" applyFont="0" applyFill="0" applyBorder="0" applyAlignment="0" applyProtection="0"/>
    <xf numFmtId="9" fontId="11" fillId="0" borderId="0" applyFont="0" applyFill="0" applyBorder="0" applyAlignment="0" applyProtection="0"/>
  </cellStyleXfs>
  <cellXfs count="399">
    <xf numFmtId="0" fontId="0" fillId="0" borderId="0" xfId="0"/>
    <xf numFmtId="4" fontId="6" fillId="0" borderId="0" xfId="0" applyNumberFormat="1" applyFont="1" applyAlignment="1">
      <alignment horizontal="left" vertical="center" indent="10"/>
    </xf>
    <xf numFmtId="0" fontId="8"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3" fontId="8" fillId="0" borderId="1" xfId="0" applyNumberFormat="1" applyFont="1" applyFill="1" applyBorder="1" applyAlignment="1">
      <alignment horizontal="center" vertical="center"/>
    </xf>
    <xf numFmtId="0" fontId="9" fillId="0" borderId="1" xfId="0" applyFont="1" applyFill="1" applyBorder="1" applyAlignment="1">
      <alignment horizontal="left" vertical="center" wrapText="1"/>
    </xf>
    <xf numFmtId="3" fontId="9" fillId="0" borderId="1" xfId="0" applyNumberFormat="1" applyFont="1" applyFill="1" applyBorder="1" applyAlignment="1">
      <alignment horizontal="left" vertical="center" wrapText="1"/>
    </xf>
    <xf numFmtId="0" fontId="10" fillId="0" borderId="0" xfId="0" applyFont="1" applyFill="1" applyAlignment="1">
      <alignment horizontal="center"/>
    </xf>
    <xf numFmtId="0" fontId="9" fillId="0" borderId="0" xfId="0" applyFont="1" applyFill="1" applyBorder="1" applyAlignment="1">
      <alignment horizontal="left" vertical="center" wrapText="1"/>
    </xf>
    <xf numFmtId="4" fontId="4" fillId="0" borderId="1" xfId="0" applyNumberFormat="1" applyFont="1" applyBorder="1"/>
    <xf numFmtId="49" fontId="7" fillId="2" borderId="1" xfId="0" applyNumberFormat="1" applyFont="1" applyFill="1" applyBorder="1" applyAlignment="1">
      <alignment horizontal="center" vertical="center"/>
    </xf>
    <xf numFmtId="49" fontId="7" fillId="2" borderId="2" xfId="0" applyNumberFormat="1" applyFont="1" applyFill="1" applyBorder="1" applyAlignment="1">
      <alignment horizontal="center" vertical="center"/>
    </xf>
    <xf numFmtId="0" fontId="9" fillId="0" borderId="1" xfId="0" applyFont="1" applyBorder="1" applyAlignment="1">
      <alignment horizontal="center" vertical="center"/>
    </xf>
    <xf numFmtId="0" fontId="10" fillId="2" borderId="1" xfId="0" applyFont="1" applyFill="1" applyBorder="1" applyAlignment="1">
      <alignment horizontal="center" vertical="center"/>
    </xf>
    <xf numFmtId="4" fontId="10" fillId="2" borderId="1" xfId="0" applyNumberFormat="1" applyFont="1" applyFill="1" applyBorder="1" applyAlignment="1">
      <alignment horizontal="center" vertical="center"/>
    </xf>
    <xf numFmtId="0" fontId="0" fillId="0" borderId="0" xfId="0" applyFont="1" applyAlignment="1">
      <alignment vertical="center"/>
    </xf>
    <xf numFmtId="0" fontId="9" fillId="0" borderId="1" xfId="0" applyFont="1" applyFill="1" applyBorder="1" applyAlignment="1">
      <alignment horizontal="center" vertical="center"/>
    </xf>
    <xf numFmtId="4" fontId="5" fillId="0" borderId="0" xfId="0" applyNumberFormat="1" applyFont="1" applyAlignment="1">
      <alignment horizontal="left" vertical="center" indent="10"/>
    </xf>
    <xf numFmtId="0" fontId="5" fillId="0" borderId="0" xfId="0" applyFont="1" applyAlignment="1">
      <alignment horizontal="left" vertical="center" indent="2"/>
    </xf>
    <xf numFmtId="4" fontId="5" fillId="0" borderId="0" xfId="0" applyNumberFormat="1" applyFont="1" applyAlignment="1">
      <alignment horizontal="left" vertical="center" indent="2"/>
    </xf>
    <xf numFmtId="4" fontId="6" fillId="0" borderId="0" xfId="0" applyNumberFormat="1" applyFont="1" applyAlignment="1">
      <alignment horizontal="center" vertical="center"/>
    </xf>
    <xf numFmtId="2" fontId="3" fillId="3" borderId="1" xfId="0" applyNumberFormat="1" applyFont="1" applyFill="1" applyBorder="1" applyAlignment="1">
      <alignment horizontal="center" vertical="center"/>
    </xf>
    <xf numFmtId="2" fontId="9" fillId="0" borderId="1" xfId="0" applyNumberFormat="1" applyFont="1" applyBorder="1" applyAlignment="1">
      <alignment horizontal="center" vertical="center"/>
    </xf>
    <xf numFmtId="4" fontId="10" fillId="2" borderId="3" xfId="0" applyNumberFormat="1" applyFont="1" applyFill="1" applyBorder="1" applyAlignment="1">
      <alignment horizontal="center" vertical="center"/>
    </xf>
    <xf numFmtId="4" fontId="10" fillId="2" borderId="4" xfId="0" applyNumberFormat="1" applyFont="1" applyFill="1" applyBorder="1" applyAlignment="1">
      <alignment horizontal="center" vertical="center"/>
    </xf>
    <xf numFmtId="0" fontId="4" fillId="0" borderId="0" xfId="0" applyNumberFormat="1" applyFont="1" applyAlignment="1">
      <alignment horizontal="center"/>
    </xf>
    <xf numFmtId="49" fontId="15" fillId="0" borderId="0" xfId="0" applyNumberFormat="1" applyFont="1" applyFill="1" applyBorder="1" applyAlignment="1">
      <alignment horizontal="center" vertical="center"/>
    </xf>
    <xf numFmtId="0" fontId="15" fillId="0" borderId="0" xfId="0" applyNumberFormat="1" applyFont="1" applyFill="1" applyBorder="1" applyAlignment="1">
      <alignment horizontal="center" vertical="center"/>
    </xf>
    <xf numFmtId="4" fontId="14" fillId="0" borderId="0" xfId="0" applyNumberFormat="1" applyFont="1" applyAlignment="1">
      <alignment horizontal="left" vertical="center"/>
    </xf>
    <xf numFmtId="0" fontId="4" fillId="0" borderId="0" xfId="0" applyFont="1"/>
    <xf numFmtId="4" fontId="13" fillId="0" borderId="0" xfId="0" applyNumberFormat="1" applyFont="1" applyAlignment="1">
      <alignment horizontal="right" vertical="center" indent="1"/>
    </xf>
    <xf numFmtId="4" fontId="17" fillId="0" borderId="0" xfId="0" applyNumberFormat="1" applyFont="1" applyAlignment="1">
      <alignment vertical="top" wrapText="1"/>
    </xf>
    <xf numFmtId="0" fontId="4" fillId="0" borderId="0" xfId="0" applyNumberFormat="1" applyFont="1" applyFill="1" applyAlignment="1">
      <alignment horizontal="center"/>
    </xf>
    <xf numFmtId="0" fontId="4" fillId="0" borderId="0" xfId="0" applyFont="1" applyFill="1" applyBorder="1" applyAlignment="1">
      <alignment vertical="center"/>
    </xf>
    <xf numFmtId="0" fontId="4" fillId="0" borderId="0" xfId="0" applyFont="1" applyFill="1"/>
    <xf numFmtId="49" fontId="15" fillId="0" borderId="0" xfId="0" applyNumberFormat="1" applyFont="1" applyFill="1" applyBorder="1" applyAlignment="1">
      <alignment vertical="center"/>
    </xf>
    <xf numFmtId="49" fontId="14" fillId="0" borderId="0" xfId="0" applyNumberFormat="1" applyFont="1" applyFill="1" applyBorder="1" applyAlignment="1">
      <alignment horizontal="center" vertical="center"/>
    </xf>
    <xf numFmtId="0" fontId="14" fillId="4" borderId="25" xfId="0" applyNumberFormat="1" applyFont="1" applyFill="1" applyBorder="1" applyAlignment="1">
      <alignment horizontal="center" vertical="center" wrapText="1"/>
    </xf>
    <xf numFmtId="0" fontId="14" fillId="4" borderId="26" xfId="0" applyNumberFormat="1" applyFont="1" applyFill="1" applyBorder="1" applyAlignment="1">
      <alignment horizontal="center" vertical="center" wrapText="1"/>
    </xf>
    <xf numFmtId="49" fontId="15" fillId="0" borderId="28" xfId="0" applyNumberFormat="1" applyFont="1" applyBorder="1" applyAlignment="1">
      <alignment horizontal="right" vertical="center" indent="1"/>
    </xf>
    <xf numFmtId="49" fontId="15" fillId="0" borderId="28" xfId="0" applyNumberFormat="1" applyFont="1" applyBorder="1" applyAlignment="1">
      <alignment horizontal="left" vertical="center" wrapText="1"/>
    </xf>
    <xf numFmtId="49" fontId="15" fillId="0" borderId="28" xfId="0" applyNumberFormat="1" applyFont="1" applyBorder="1" applyAlignment="1">
      <alignment horizontal="center" vertical="center"/>
    </xf>
    <xf numFmtId="49" fontId="15" fillId="0" borderId="28" xfId="0" applyNumberFormat="1" applyFont="1" applyFill="1" applyBorder="1" applyAlignment="1">
      <alignment horizontal="center" vertical="center"/>
    </xf>
    <xf numFmtId="0" fontId="15" fillId="0" borderId="28" xfId="0" applyNumberFormat="1" applyFont="1" applyBorder="1" applyAlignment="1">
      <alignment horizontal="center" vertical="center"/>
    </xf>
    <xf numFmtId="49" fontId="15" fillId="0" borderId="29" xfId="0" applyNumberFormat="1" applyFont="1" applyFill="1" applyBorder="1" applyAlignment="1">
      <alignment horizontal="center" vertical="center"/>
    </xf>
    <xf numFmtId="1" fontId="4" fillId="0" borderId="0" xfId="0" applyNumberFormat="1" applyFont="1" applyAlignment="1">
      <alignment horizontal="center"/>
    </xf>
    <xf numFmtId="1" fontId="7" fillId="5" borderId="13" xfId="0" applyNumberFormat="1" applyFont="1" applyFill="1" applyBorder="1" applyAlignment="1">
      <alignment horizontal="right" vertical="center" indent="1"/>
    </xf>
    <xf numFmtId="49" fontId="14" fillId="5" borderId="15" xfId="0" applyNumberFormat="1" applyFont="1" applyFill="1" applyBorder="1" applyAlignment="1">
      <alignment horizontal="center" vertical="center"/>
    </xf>
    <xf numFmtId="43" fontId="14" fillId="5" borderId="13" xfId="0" applyNumberFormat="1" applyFont="1" applyFill="1" applyBorder="1" applyAlignment="1">
      <alignment horizontal="center" vertical="center"/>
    </xf>
    <xf numFmtId="43" fontId="14" fillId="5" borderId="14" xfId="0" applyNumberFormat="1" applyFont="1" applyFill="1" applyBorder="1" applyAlignment="1">
      <alignment horizontal="center" vertical="center"/>
    </xf>
    <xf numFmtId="43" fontId="14" fillId="5" borderId="15" xfId="0" applyNumberFormat="1" applyFont="1" applyFill="1" applyBorder="1" applyAlignment="1">
      <alignment horizontal="center" vertical="center"/>
    </xf>
    <xf numFmtId="49" fontId="14" fillId="5" borderId="31" xfId="0" applyNumberFormat="1" applyFont="1" applyFill="1" applyBorder="1" applyAlignment="1">
      <alignment horizontal="left" vertical="center" wrapText="1"/>
    </xf>
    <xf numFmtId="167" fontId="7" fillId="0" borderId="32" xfId="0" applyNumberFormat="1" applyFont="1" applyFill="1" applyBorder="1" applyAlignment="1">
      <alignment horizontal="right" vertical="center" indent="1"/>
    </xf>
    <xf numFmtId="0" fontId="7" fillId="0" borderId="8" xfId="0" applyNumberFormat="1" applyFont="1" applyFill="1" applyBorder="1" applyAlignment="1">
      <alignment horizontal="left" vertical="center" wrapText="1"/>
    </xf>
    <xf numFmtId="49" fontId="7" fillId="0" borderId="33" xfId="0" applyNumberFormat="1" applyFont="1" applyFill="1" applyBorder="1" applyAlignment="1">
      <alignment horizontal="center" vertical="center"/>
    </xf>
    <xf numFmtId="43" fontId="15" fillId="0" borderId="35" xfId="0" applyNumberFormat="1" applyFont="1" applyFill="1" applyBorder="1" applyAlignment="1">
      <alignment horizontal="center" vertical="center"/>
    </xf>
    <xf numFmtId="49" fontId="15" fillId="0" borderId="37" xfId="0" applyNumberFormat="1" applyFont="1" applyFill="1" applyBorder="1" applyAlignment="1">
      <alignment horizontal="left" vertical="center" wrapText="1"/>
    </xf>
    <xf numFmtId="167" fontId="15" fillId="0" borderId="32" xfId="0" applyNumberFormat="1" applyFont="1" applyFill="1" applyBorder="1" applyAlignment="1">
      <alignment horizontal="right" vertical="center" indent="1"/>
    </xf>
    <xf numFmtId="0" fontId="15" fillId="0" borderId="8" xfId="0" applyNumberFormat="1" applyFont="1" applyFill="1" applyBorder="1" applyAlignment="1">
      <alignment horizontal="left" vertical="center" wrapText="1" indent="2"/>
    </xf>
    <xf numFmtId="49" fontId="15" fillId="0" borderId="33" xfId="0" applyNumberFormat="1" applyFont="1" applyFill="1" applyBorder="1" applyAlignment="1">
      <alignment horizontal="center" vertical="center"/>
    </xf>
    <xf numFmtId="49" fontId="17" fillId="0" borderId="0" xfId="0" applyNumberFormat="1" applyFont="1" applyFill="1" applyBorder="1" applyAlignment="1">
      <alignment horizontal="center" vertical="center" wrapText="1"/>
    </xf>
    <xf numFmtId="49" fontId="17" fillId="0" borderId="0" xfId="0" applyNumberFormat="1" applyFont="1" applyFill="1" applyBorder="1" applyAlignment="1">
      <alignment horizontal="center" vertical="center"/>
    </xf>
    <xf numFmtId="0" fontId="7" fillId="6" borderId="37" xfId="0" applyNumberFormat="1" applyFont="1" applyFill="1" applyBorder="1" applyAlignment="1">
      <alignment horizontal="right" vertical="center" wrapText="1"/>
    </xf>
    <xf numFmtId="0" fontId="15" fillId="0" borderId="8" xfId="0" applyNumberFormat="1" applyFont="1" applyFill="1" applyBorder="1" applyAlignment="1">
      <alignment horizontal="left" vertical="center" wrapText="1"/>
    </xf>
    <xf numFmtId="49" fontId="7" fillId="6" borderId="40" xfId="0" applyNumberFormat="1" applyFont="1" applyFill="1" applyBorder="1" applyAlignment="1">
      <alignment horizontal="right" vertical="center" indent="1"/>
    </xf>
    <xf numFmtId="168" fontId="7" fillId="6" borderId="41" xfId="0" applyNumberFormat="1" applyFont="1" applyFill="1" applyBorder="1" applyAlignment="1">
      <alignment horizontal="right" vertical="center" wrapText="1"/>
    </xf>
    <xf numFmtId="49" fontId="14" fillId="6" borderId="42" xfId="0" applyNumberFormat="1" applyFont="1" applyFill="1" applyBorder="1" applyAlignment="1">
      <alignment horizontal="center" vertical="center" wrapText="1"/>
    </xf>
    <xf numFmtId="49" fontId="14" fillId="4" borderId="49" xfId="0" applyNumberFormat="1" applyFont="1" applyFill="1" applyBorder="1" applyAlignment="1">
      <alignment horizontal="center" vertical="center" wrapText="1"/>
    </xf>
    <xf numFmtId="0" fontId="14" fillId="7" borderId="50" xfId="0" applyFont="1" applyFill="1" applyBorder="1" applyAlignment="1">
      <alignment vertical="center" wrapText="1"/>
    </xf>
    <xf numFmtId="0" fontId="14" fillId="7" borderId="51" xfId="0" applyFont="1" applyFill="1" applyBorder="1" applyAlignment="1">
      <alignment horizontal="right" vertical="center" wrapText="1"/>
    </xf>
    <xf numFmtId="164" fontId="14" fillId="7" borderId="52" xfId="34" applyFont="1" applyFill="1" applyBorder="1" applyAlignment="1">
      <alignment horizontal="center" vertical="center"/>
    </xf>
    <xf numFmtId="164" fontId="14" fillId="0" borderId="0" xfId="34" applyFont="1" applyFill="1" applyBorder="1" applyAlignment="1">
      <alignment horizontal="center" vertical="center"/>
    </xf>
    <xf numFmtId="10" fontId="14" fillId="7" borderId="53" xfId="34" applyNumberFormat="1" applyFont="1" applyFill="1" applyBorder="1" applyAlignment="1">
      <alignment horizontal="center" vertical="center"/>
    </xf>
    <xf numFmtId="10" fontId="14" fillId="7" borderId="51" xfId="34" applyNumberFormat="1" applyFont="1" applyFill="1" applyBorder="1" applyAlignment="1">
      <alignment horizontal="center" vertical="center"/>
    </xf>
    <xf numFmtId="0" fontId="14" fillId="7" borderId="56" xfId="0" applyFont="1" applyFill="1" applyBorder="1" applyAlignment="1">
      <alignment vertical="center" wrapText="1"/>
    </xf>
    <xf numFmtId="0" fontId="14" fillId="0" borderId="57" xfId="0" applyFont="1" applyFill="1" applyBorder="1" applyAlignment="1">
      <alignment vertical="center" wrapText="1"/>
    </xf>
    <xf numFmtId="0" fontId="14" fillId="0" borderId="34" xfId="0" applyFont="1" applyFill="1" applyBorder="1" applyAlignment="1">
      <alignment horizontal="right" vertical="center" wrapText="1"/>
    </xf>
    <xf numFmtId="164" fontId="14" fillId="0" borderId="33" xfId="34" applyFont="1" applyFill="1" applyBorder="1" applyAlignment="1">
      <alignment horizontal="center" vertical="center"/>
    </xf>
    <xf numFmtId="10" fontId="14" fillId="0" borderId="32" xfId="34" applyNumberFormat="1" applyFont="1" applyFill="1" applyBorder="1" applyAlignment="1">
      <alignment horizontal="center" vertical="center"/>
    </xf>
    <xf numFmtId="10" fontId="14" fillId="0" borderId="34" xfId="34" applyNumberFormat="1" applyFont="1" applyFill="1" applyBorder="1" applyAlignment="1">
      <alignment horizontal="center" vertical="center"/>
    </xf>
    <xf numFmtId="0" fontId="14" fillId="0" borderId="37" xfId="0" applyFont="1" applyFill="1" applyBorder="1" applyAlignment="1">
      <alignment vertical="center" wrapText="1"/>
    </xf>
    <xf numFmtId="0" fontId="14" fillId="7" borderId="57" xfId="0" applyFont="1" applyFill="1" applyBorder="1" applyAlignment="1">
      <alignment vertical="center" wrapText="1"/>
    </xf>
    <xf numFmtId="169" fontId="14" fillId="7" borderId="34" xfId="0" applyNumberFormat="1" applyFont="1" applyFill="1" applyBorder="1" applyAlignment="1">
      <alignment horizontal="right" vertical="center" wrapText="1"/>
    </xf>
    <xf numFmtId="164" fontId="14" fillId="7" borderId="33" xfId="34" applyFont="1" applyFill="1" applyBorder="1" applyAlignment="1">
      <alignment horizontal="center" vertical="center"/>
    </xf>
    <xf numFmtId="10" fontId="14" fillId="7" borderId="32" xfId="34" applyNumberFormat="1" applyFont="1" applyFill="1" applyBorder="1" applyAlignment="1">
      <alignment horizontal="center" vertical="center"/>
    </xf>
    <xf numFmtId="10" fontId="14" fillId="7" borderId="34" xfId="34" applyNumberFormat="1" applyFont="1" applyFill="1" applyBorder="1" applyAlignment="1">
      <alignment horizontal="center" vertical="center"/>
    </xf>
    <xf numFmtId="0" fontId="14" fillId="7" borderId="37" xfId="0" applyFont="1" applyFill="1" applyBorder="1" applyAlignment="1">
      <alignment vertical="center" wrapText="1"/>
    </xf>
    <xf numFmtId="49" fontId="14" fillId="4" borderId="57" xfId="7" applyNumberFormat="1" applyFont="1" applyFill="1" applyBorder="1" applyAlignment="1">
      <alignment vertical="center" wrapText="1"/>
    </xf>
    <xf numFmtId="49" fontId="14" fillId="4" borderId="34" xfId="7" applyNumberFormat="1" applyFont="1" applyFill="1" applyBorder="1" applyAlignment="1">
      <alignment horizontal="right" vertical="center" wrapText="1"/>
    </xf>
    <xf numFmtId="49" fontId="14" fillId="4" borderId="58" xfId="7" applyNumberFormat="1" applyFont="1" applyFill="1" applyBorder="1" applyAlignment="1">
      <alignment horizontal="center" vertical="center" wrapText="1"/>
    </xf>
    <xf numFmtId="49" fontId="14" fillId="0" borderId="0" xfId="7" applyNumberFormat="1" applyFont="1" applyFill="1" applyBorder="1" applyAlignment="1">
      <alignment horizontal="center" vertical="center" wrapText="1"/>
    </xf>
    <xf numFmtId="10" fontId="14" fillId="4" borderId="59" xfId="7" applyNumberFormat="1" applyFont="1" applyFill="1" applyBorder="1" applyAlignment="1">
      <alignment horizontal="center" vertical="center" wrapText="1"/>
    </xf>
    <xf numFmtId="10" fontId="14" fillId="4" borderId="60" xfId="7" applyNumberFormat="1" applyFont="1" applyFill="1" applyBorder="1" applyAlignment="1">
      <alignment horizontal="center" vertical="center" wrapText="1"/>
    </xf>
    <xf numFmtId="49" fontId="14" fillId="4" borderId="37" xfId="7" applyNumberFormat="1" applyFont="1" applyFill="1" applyBorder="1" applyAlignment="1">
      <alignment vertical="center" wrapText="1"/>
    </xf>
    <xf numFmtId="4" fontId="14" fillId="4" borderId="33" xfId="7" applyNumberFormat="1" applyFont="1" applyFill="1" applyBorder="1" applyAlignment="1">
      <alignment horizontal="center" vertical="center"/>
    </xf>
    <xf numFmtId="4" fontId="14" fillId="0" borderId="0" xfId="7" applyNumberFormat="1" applyFont="1" applyFill="1" applyBorder="1" applyAlignment="1">
      <alignment horizontal="center" vertical="center"/>
    </xf>
    <xf numFmtId="10" fontId="14" fillId="4" borderId="32" xfId="7" applyNumberFormat="1" applyFont="1" applyFill="1" applyBorder="1" applyAlignment="1">
      <alignment horizontal="center" vertical="center"/>
    </xf>
    <xf numFmtId="10" fontId="14" fillId="4" borderId="34" xfId="7" applyNumberFormat="1" applyFont="1" applyFill="1" applyBorder="1" applyAlignment="1">
      <alignment horizontal="center" vertical="center"/>
    </xf>
    <xf numFmtId="0" fontId="14" fillId="7" borderId="62" xfId="0" applyFont="1" applyFill="1" applyBorder="1" applyAlignment="1">
      <alignment vertical="center" wrapText="1"/>
    </xf>
    <xf numFmtId="0" fontId="14" fillId="7" borderId="43" xfId="0" applyFont="1" applyFill="1" applyBorder="1" applyAlignment="1">
      <alignment horizontal="right" vertical="center" wrapText="1"/>
    </xf>
    <xf numFmtId="164" fontId="14" fillId="7" borderId="42" xfId="34" applyFont="1" applyFill="1" applyBorder="1" applyAlignment="1">
      <alignment horizontal="center" vertical="center"/>
    </xf>
    <xf numFmtId="10" fontId="14" fillId="7" borderId="40" xfId="34" applyNumberFormat="1" applyFont="1" applyFill="1" applyBorder="1" applyAlignment="1">
      <alignment horizontal="center" vertical="center"/>
    </xf>
    <xf numFmtId="10" fontId="14" fillId="7" borderId="43" xfId="34" applyNumberFormat="1" applyFont="1" applyFill="1" applyBorder="1" applyAlignment="1">
      <alignment horizontal="center" vertical="center"/>
    </xf>
    <xf numFmtId="0" fontId="14" fillId="7" borderId="63" xfId="0" applyFont="1" applyFill="1" applyBorder="1" applyAlignment="1">
      <alignment vertical="center" wrapText="1"/>
    </xf>
    <xf numFmtId="0" fontId="10" fillId="0" borderId="0" xfId="0" applyFont="1" applyAlignment="1">
      <alignment horizontal="right" vertical="center" indent="1"/>
    </xf>
    <xf numFmtId="0" fontId="4" fillId="0" borderId="0" xfId="0" applyFont="1" applyAlignment="1">
      <alignment vertical="center"/>
    </xf>
    <xf numFmtId="0" fontId="4" fillId="0" borderId="0" xfId="0" applyFont="1" applyFill="1" applyAlignment="1">
      <alignment vertical="center"/>
    </xf>
    <xf numFmtId="0" fontId="4" fillId="0" borderId="0" xfId="0" applyNumberFormat="1" applyFont="1" applyAlignment="1">
      <alignment vertical="center"/>
    </xf>
    <xf numFmtId="0" fontId="4" fillId="0" borderId="0" xfId="0" applyFont="1" applyAlignment="1">
      <alignment horizontal="right" vertical="center" indent="1"/>
    </xf>
    <xf numFmtId="49" fontId="7" fillId="0" borderId="0" xfId="0" applyNumberFormat="1" applyFont="1" applyFill="1" applyBorder="1" applyAlignment="1">
      <alignment horizontal="right" vertical="center" indent="1"/>
    </xf>
    <xf numFmtId="49" fontId="15" fillId="0" borderId="0" xfId="0" applyNumberFormat="1" applyFont="1" applyFill="1" applyBorder="1" applyAlignment="1">
      <alignment horizontal="left" vertical="center" wrapText="1"/>
    </xf>
    <xf numFmtId="0" fontId="4" fillId="0" borderId="0" xfId="0" applyFont="1" applyProtection="1"/>
    <xf numFmtId="0" fontId="4" fillId="0" borderId="0" xfId="0" applyNumberFormat="1" applyFont="1" applyAlignment="1" applyProtection="1">
      <alignment horizontal="center"/>
    </xf>
    <xf numFmtId="49" fontId="15" fillId="0" borderId="0" xfId="0" applyNumberFormat="1" applyFont="1" applyFill="1" applyBorder="1" applyAlignment="1" applyProtection="1">
      <alignment horizontal="center" vertical="center"/>
    </xf>
    <xf numFmtId="0" fontId="15" fillId="0" borderId="0" xfId="0" applyNumberFormat="1" applyFont="1" applyFill="1" applyBorder="1" applyAlignment="1" applyProtection="1">
      <alignment horizontal="center" vertical="center"/>
    </xf>
    <xf numFmtId="4" fontId="17" fillId="0" borderId="0" xfId="0" applyNumberFormat="1" applyFont="1" applyAlignment="1" applyProtection="1">
      <alignment vertical="top" wrapText="1"/>
    </xf>
    <xf numFmtId="0" fontId="4" fillId="0" borderId="0" xfId="0" applyFont="1" applyFill="1" applyProtection="1"/>
    <xf numFmtId="0" fontId="4" fillId="0" borderId="0" xfId="0" applyNumberFormat="1" applyFont="1" applyFill="1" applyAlignment="1" applyProtection="1">
      <alignment horizontal="center"/>
    </xf>
    <xf numFmtId="0" fontId="4" fillId="0" borderId="0" xfId="0" applyFont="1" applyFill="1" applyAlignment="1" applyProtection="1">
      <alignment horizontal="right" vertical="center" indent="1"/>
    </xf>
    <xf numFmtId="0" fontId="4" fillId="0" borderId="0" xfId="0" applyFont="1" applyFill="1" applyBorder="1" applyAlignment="1" applyProtection="1">
      <alignment vertical="center"/>
    </xf>
    <xf numFmtId="49" fontId="15" fillId="0" borderId="0" xfId="0" applyNumberFormat="1" applyFont="1" applyFill="1" applyBorder="1" applyAlignment="1" applyProtection="1">
      <alignment vertical="center"/>
    </xf>
    <xf numFmtId="49" fontId="14" fillId="0" borderId="0" xfId="0" applyNumberFormat="1" applyFont="1" applyFill="1" applyBorder="1" applyAlignment="1" applyProtection="1">
      <alignment horizontal="center" vertical="center"/>
    </xf>
    <xf numFmtId="49" fontId="15" fillId="0" borderId="28" xfId="0" applyNumberFormat="1" applyFont="1" applyBorder="1" applyAlignment="1" applyProtection="1">
      <alignment horizontal="right" vertical="center" indent="1"/>
    </xf>
    <xf numFmtId="49" fontId="15" fillId="0" borderId="28" xfId="0" applyNumberFormat="1" applyFont="1" applyBorder="1" applyAlignment="1" applyProtection="1">
      <alignment horizontal="left" vertical="center" wrapText="1"/>
    </xf>
    <xf numFmtId="49" fontId="15" fillId="0" borderId="28" xfId="0" applyNumberFormat="1" applyFont="1" applyBorder="1" applyAlignment="1" applyProtection="1">
      <alignment horizontal="center" vertical="center"/>
    </xf>
    <xf numFmtId="49" fontId="15" fillId="0" borderId="28" xfId="0" applyNumberFormat="1" applyFont="1" applyFill="1" applyBorder="1" applyAlignment="1" applyProtection="1">
      <alignment horizontal="center" vertical="center"/>
    </xf>
    <xf numFmtId="0" fontId="15" fillId="0" borderId="28" xfId="0" applyNumberFormat="1" applyFont="1" applyBorder="1" applyAlignment="1" applyProtection="1">
      <alignment horizontal="center" vertical="center"/>
    </xf>
    <xf numFmtId="49" fontId="15" fillId="0" borderId="29" xfId="0" applyNumberFormat="1" applyFont="1" applyFill="1" applyBorder="1" applyAlignment="1" applyProtection="1">
      <alignment horizontal="center" vertical="center"/>
    </xf>
    <xf numFmtId="1" fontId="4" fillId="0" borderId="0" xfId="0" applyNumberFormat="1" applyFont="1" applyAlignment="1" applyProtection="1">
      <alignment horizontal="center"/>
    </xf>
    <xf numFmtId="1" fontId="7" fillId="5" borderId="13" xfId="0" applyNumberFormat="1" applyFont="1" applyFill="1" applyBorder="1" applyAlignment="1" applyProtection="1">
      <alignment horizontal="right" vertical="center" indent="1"/>
    </xf>
    <xf numFmtId="49" fontId="14" fillId="5" borderId="15" xfId="0" applyNumberFormat="1" applyFont="1" applyFill="1" applyBorder="1" applyAlignment="1" applyProtection="1">
      <alignment horizontal="center" vertical="center"/>
    </xf>
    <xf numFmtId="43" fontId="14" fillId="5" borderId="13" xfId="0" applyNumberFormat="1" applyFont="1" applyFill="1" applyBorder="1" applyAlignment="1" applyProtection="1">
      <alignment horizontal="center" vertical="center"/>
    </xf>
    <xf numFmtId="43" fontId="14" fillId="5" borderId="14" xfId="0" applyNumberFormat="1" applyFont="1" applyFill="1" applyBorder="1" applyAlignment="1" applyProtection="1">
      <alignment horizontal="center" vertical="center"/>
    </xf>
    <xf numFmtId="43" fontId="14" fillId="5" borderId="15" xfId="0" applyNumberFormat="1" applyFont="1" applyFill="1" applyBorder="1" applyAlignment="1" applyProtection="1">
      <alignment horizontal="center" vertical="center"/>
    </xf>
    <xf numFmtId="49" fontId="14" fillId="5" borderId="13" xfId="0" applyNumberFormat="1" applyFont="1" applyFill="1" applyBorder="1" applyAlignment="1" applyProtection="1">
      <alignment horizontal="left" vertical="center" wrapText="1"/>
    </xf>
    <xf numFmtId="49" fontId="14" fillId="5" borderId="15" xfId="0" applyNumberFormat="1" applyFont="1" applyFill="1" applyBorder="1" applyAlignment="1" applyProtection="1">
      <alignment horizontal="left" vertical="center" wrapText="1"/>
    </xf>
    <xf numFmtId="49" fontId="15" fillId="0" borderId="74" xfId="0" applyNumberFormat="1" applyFont="1" applyFill="1" applyBorder="1" applyAlignment="1" applyProtection="1">
      <alignment horizontal="left" vertical="center" wrapText="1"/>
    </xf>
    <xf numFmtId="49" fontId="15" fillId="0" borderId="75" xfId="0" applyNumberFormat="1" applyFont="1" applyFill="1" applyBorder="1" applyAlignment="1" applyProtection="1">
      <alignment horizontal="left" vertical="center" wrapText="1"/>
    </xf>
    <xf numFmtId="49" fontId="15" fillId="0" borderId="80" xfId="0" applyNumberFormat="1" applyFont="1" applyFill="1" applyBorder="1" applyAlignment="1" applyProtection="1">
      <alignment horizontal="left" vertical="center" wrapText="1"/>
    </xf>
    <xf numFmtId="43" fontId="15" fillId="0" borderId="57" xfId="0" applyNumberFormat="1" applyFont="1" applyFill="1" applyBorder="1" applyAlignment="1" applyProtection="1">
      <alignment horizontal="left" vertical="center" wrapText="1"/>
    </xf>
    <xf numFmtId="10" fontId="15" fillId="0" borderId="80" xfId="0" applyNumberFormat="1" applyFont="1" applyFill="1" applyBorder="1" applyAlignment="1" applyProtection="1">
      <alignment horizontal="right" vertical="center" wrapText="1"/>
      <protection locked="0"/>
    </xf>
    <xf numFmtId="49" fontId="15" fillId="0" borderId="84" xfId="0" applyNumberFormat="1" applyFont="1" applyFill="1" applyBorder="1" applyAlignment="1" applyProtection="1">
      <alignment horizontal="left" vertical="center" wrapText="1"/>
    </xf>
    <xf numFmtId="43" fontId="15" fillId="0" borderId="85" xfId="0" applyNumberFormat="1" applyFont="1" applyFill="1" applyBorder="1" applyAlignment="1" applyProtection="1">
      <alignment horizontal="left" vertical="center" wrapText="1"/>
    </xf>
    <xf numFmtId="10" fontId="15" fillId="0" borderId="80" xfId="0" applyNumberFormat="1" applyFont="1" applyFill="1" applyBorder="1" applyAlignment="1" applyProtection="1">
      <alignment horizontal="right" vertical="center" wrapText="1"/>
    </xf>
    <xf numFmtId="49" fontId="15" fillId="0" borderId="75" xfId="0" applyNumberFormat="1" applyFont="1" applyFill="1" applyBorder="1" applyAlignment="1" applyProtection="1">
      <alignment horizontal="right" vertical="center" wrapText="1"/>
    </xf>
    <xf numFmtId="10" fontId="15" fillId="0" borderId="84" xfId="0" applyNumberFormat="1" applyFont="1" applyFill="1" applyBorder="1" applyAlignment="1" applyProtection="1">
      <alignment horizontal="right" vertical="center" wrapText="1"/>
    </xf>
    <xf numFmtId="49" fontId="17" fillId="0" borderId="0" xfId="0" applyNumberFormat="1" applyFont="1" applyFill="1" applyBorder="1" applyAlignment="1" applyProtection="1">
      <alignment horizontal="center" vertical="center" wrapText="1"/>
    </xf>
    <xf numFmtId="49" fontId="17" fillId="0" borderId="0" xfId="0" applyNumberFormat="1" applyFont="1" applyFill="1" applyBorder="1" applyAlignment="1" applyProtection="1">
      <alignment horizontal="center" vertical="center"/>
    </xf>
    <xf numFmtId="43" fontId="7" fillId="6" borderId="57" xfId="0" applyNumberFormat="1" applyFont="1" applyFill="1" applyBorder="1" applyAlignment="1" applyProtection="1">
      <alignment horizontal="right" vertical="center" wrapText="1"/>
    </xf>
    <xf numFmtId="10" fontId="7" fillId="6" borderId="86" xfId="0" applyNumberFormat="1" applyFont="1" applyFill="1" applyBorder="1" applyAlignment="1" applyProtection="1">
      <alignment horizontal="right" vertical="center" wrapText="1"/>
    </xf>
    <xf numFmtId="49" fontId="14" fillId="5" borderId="15" xfId="0" applyNumberFormat="1" applyFont="1" applyFill="1" applyBorder="1" applyAlignment="1" applyProtection="1">
      <alignment vertical="center" wrapText="1"/>
    </xf>
    <xf numFmtId="49" fontId="15" fillId="0" borderId="75" xfId="0" applyNumberFormat="1" applyFont="1" applyFill="1" applyBorder="1" applyAlignment="1" applyProtection="1">
      <alignment vertical="center" wrapText="1"/>
    </xf>
    <xf numFmtId="10" fontId="15" fillId="0" borderId="80" xfId="0" applyNumberFormat="1" applyFont="1" applyFill="1" applyBorder="1" applyAlignment="1" applyProtection="1">
      <alignment vertical="center" wrapText="1"/>
      <protection locked="0"/>
    </xf>
    <xf numFmtId="10" fontId="15" fillId="0" borderId="80" xfId="0" applyNumberFormat="1" applyFont="1" applyFill="1" applyBorder="1" applyAlignment="1" applyProtection="1">
      <alignment vertical="center" wrapText="1"/>
    </xf>
    <xf numFmtId="10" fontId="15" fillId="0" borderId="84" xfId="0" applyNumberFormat="1" applyFont="1" applyFill="1" applyBorder="1" applyAlignment="1" applyProtection="1">
      <alignment vertical="center" wrapText="1"/>
    </xf>
    <xf numFmtId="43" fontId="14" fillId="6" borderId="22" xfId="0" applyNumberFormat="1" applyFont="1" applyFill="1" applyBorder="1" applyAlignment="1" applyProtection="1">
      <alignment horizontal="center" vertical="center"/>
    </xf>
    <xf numFmtId="43" fontId="14" fillId="6" borderId="91" xfId="0" applyNumberFormat="1" applyFont="1" applyFill="1" applyBorder="1" applyAlignment="1" applyProtection="1">
      <alignment horizontal="center" vertical="center"/>
    </xf>
    <xf numFmtId="43" fontId="14" fillId="6" borderId="92" xfId="0" applyNumberFormat="1" applyFont="1" applyFill="1" applyBorder="1" applyAlignment="1" applyProtection="1">
      <alignment horizontal="center" vertical="center"/>
    </xf>
    <xf numFmtId="0" fontId="7" fillId="6" borderId="62" xfId="0" applyNumberFormat="1" applyFont="1" applyFill="1" applyBorder="1" applyAlignment="1" applyProtection="1">
      <alignment horizontal="right" vertical="center" wrapText="1"/>
    </xf>
    <xf numFmtId="0" fontId="7" fillId="6" borderId="93" xfId="0" applyNumberFormat="1" applyFont="1" applyFill="1" applyBorder="1" applyAlignment="1" applyProtection="1">
      <alignment horizontal="right" vertical="center" wrapText="1"/>
    </xf>
    <xf numFmtId="43" fontId="7" fillId="6" borderId="94" xfId="0" applyNumberFormat="1" applyFont="1" applyFill="1" applyBorder="1" applyAlignment="1" applyProtection="1">
      <alignment horizontal="right" vertical="center" wrapText="1"/>
    </xf>
    <xf numFmtId="10" fontId="7" fillId="6" borderId="95" xfId="0" applyNumberFormat="1" applyFont="1" applyFill="1" applyBorder="1" applyAlignment="1" applyProtection="1">
      <alignment vertical="center" wrapText="1"/>
    </xf>
    <xf numFmtId="49" fontId="7" fillId="4" borderId="46" xfId="0" applyNumberFormat="1" applyFont="1" applyFill="1" applyBorder="1" applyAlignment="1" applyProtection="1">
      <alignment horizontal="left" vertical="center" indent="1"/>
    </xf>
    <xf numFmtId="49" fontId="14" fillId="4" borderId="47" xfId="0" applyNumberFormat="1" applyFont="1" applyFill="1" applyBorder="1" applyAlignment="1" applyProtection="1">
      <alignment horizontal="center" vertical="center" wrapText="1"/>
    </xf>
    <xf numFmtId="49" fontId="14" fillId="4" borderId="48" xfId="0" applyNumberFormat="1" applyFont="1" applyFill="1" applyBorder="1" applyAlignment="1" applyProtection="1">
      <alignment horizontal="center" vertical="center"/>
    </xf>
    <xf numFmtId="49" fontId="14" fillId="4" borderId="46" xfId="0" applyNumberFormat="1" applyFont="1" applyFill="1" applyBorder="1" applyAlignment="1" applyProtection="1">
      <alignment horizontal="center" vertical="center" wrapText="1"/>
    </xf>
    <xf numFmtId="49" fontId="14" fillId="4" borderId="48" xfId="0" applyNumberFormat="1" applyFont="1" applyFill="1" applyBorder="1" applyAlignment="1" applyProtection="1">
      <alignment horizontal="center" vertical="center" wrapText="1"/>
    </xf>
    <xf numFmtId="43" fontId="14" fillId="4" borderId="46" xfId="0" applyNumberFormat="1" applyFont="1" applyFill="1" applyBorder="1" applyAlignment="1" applyProtection="1">
      <alignment horizontal="center" vertical="center" wrapText="1"/>
    </xf>
    <xf numFmtId="10" fontId="14" fillId="4" borderId="48" xfId="0" applyNumberFormat="1" applyFont="1" applyFill="1" applyBorder="1" applyAlignment="1" applyProtection="1">
      <alignment horizontal="right" vertical="center" wrapText="1"/>
    </xf>
    <xf numFmtId="0" fontId="14" fillId="7" borderId="50" xfId="0" applyFont="1" applyFill="1" applyBorder="1" applyAlignment="1" applyProtection="1">
      <alignment vertical="center" wrapText="1"/>
    </xf>
    <xf numFmtId="0" fontId="14" fillId="7" borderId="51" xfId="0" applyFont="1" applyFill="1" applyBorder="1" applyAlignment="1" applyProtection="1">
      <alignment horizontal="right" vertical="center" wrapText="1"/>
    </xf>
    <xf numFmtId="164" fontId="14" fillId="7" borderId="52" xfId="34" applyFont="1" applyFill="1" applyBorder="1" applyAlignment="1" applyProtection="1">
      <alignment horizontal="center" vertical="center"/>
    </xf>
    <xf numFmtId="164" fontId="14" fillId="0" borderId="0" xfId="34" applyFont="1" applyFill="1" applyBorder="1" applyAlignment="1" applyProtection="1">
      <alignment horizontal="center" vertical="center"/>
    </xf>
    <xf numFmtId="10" fontId="14" fillId="7" borderId="53" xfId="34" applyNumberFormat="1" applyFont="1" applyFill="1" applyBorder="1" applyAlignment="1" applyProtection="1">
      <alignment horizontal="center" vertical="center"/>
    </xf>
    <xf numFmtId="43" fontId="14" fillId="7" borderId="54" xfId="34" applyNumberFormat="1" applyFont="1" applyFill="1" applyBorder="1" applyAlignment="1" applyProtection="1">
      <alignment horizontal="center" vertical="center"/>
    </xf>
    <xf numFmtId="43" fontId="14" fillId="7" borderId="55" xfId="34" applyNumberFormat="1" applyFont="1" applyFill="1" applyBorder="1" applyAlignment="1" applyProtection="1">
      <alignment horizontal="center" vertical="center"/>
    </xf>
    <xf numFmtId="0" fontId="14" fillId="7" borderId="96" xfId="0" applyFont="1" applyFill="1" applyBorder="1" applyAlignment="1" applyProtection="1">
      <alignment vertical="center" wrapText="1"/>
    </xf>
    <xf numFmtId="43" fontId="14" fillId="7" borderId="50" xfId="0" applyNumberFormat="1" applyFont="1" applyFill="1" applyBorder="1" applyAlignment="1" applyProtection="1">
      <alignment vertical="center" wrapText="1"/>
    </xf>
    <xf numFmtId="10" fontId="14" fillId="7" borderId="96" xfId="0" applyNumberFormat="1" applyFont="1" applyFill="1" applyBorder="1" applyAlignment="1" applyProtection="1">
      <alignment horizontal="right" vertical="center" wrapText="1"/>
    </xf>
    <xf numFmtId="0" fontId="14" fillId="0" borderId="57" xfId="0" applyFont="1" applyFill="1" applyBorder="1" applyAlignment="1" applyProtection="1">
      <alignment vertical="center" wrapText="1"/>
    </xf>
    <xf numFmtId="0" fontId="14" fillId="0" borderId="34" xfId="0" applyFont="1" applyFill="1" applyBorder="1" applyAlignment="1" applyProtection="1">
      <alignment horizontal="right" vertical="center" wrapText="1"/>
    </xf>
    <xf numFmtId="164" fontId="14" fillId="0" borderId="33" xfId="34" applyFont="1" applyFill="1" applyBorder="1" applyAlignment="1" applyProtection="1">
      <alignment horizontal="center" vertical="center"/>
    </xf>
    <xf numFmtId="10" fontId="14" fillId="0" borderId="32" xfId="34" applyNumberFormat="1" applyFont="1" applyFill="1" applyBorder="1" applyAlignment="1" applyProtection="1">
      <alignment horizontal="center" vertical="center"/>
    </xf>
    <xf numFmtId="43" fontId="14" fillId="0" borderId="35" xfId="34" applyNumberFormat="1" applyFont="1" applyFill="1" applyBorder="1" applyAlignment="1" applyProtection="1">
      <alignment horizontal="center" vertical="center"/>
    </xf>
    <xf numFmtId="43" fontId="14" fillId="0" borderId="36" xfId="34" applyNumberFormat="1" applyFont="1" applyFill="1" applyBorder="1" applyAlignment="1" applyProtection="1">
      <alignment horizontal="center" vertical="center"/>
    </xf>
    <xf numFmtId="0" fontId="14" fillId="0" borderId="80" xfId="0" applyFont="1" applyFill="1" applyBorder="1" applyAlignment="1" applyProtection="1">
      <alignment vertical="center" wrapText="1"/>
    </xf>
    <xf numFmtId="43" fontId="14" fillId="0" borderId="57" xfId="0" applyNumberFormat="1" applyFont="1" applyFill="1" applyBorder="1" applyAlignment="1" applyProtection="1">
      <alignment vertical="center" wrapText="1"/>
    </xf>
    <xf numFmtId="10" fontId="14" fillId="0" borderId="80" xfId="0" applyNumberFormat="1" applyFont="1" applyFill="1" applyBorder="1" applyAlignment="1" applyProtection="1">
      <alignment horizontal="right" vertical="center" wrapText="1"/>
    </xf>
    <xf numFmtId="49" fontId="14" fillId="4" borderId="57" xfId="7" applyNumberFormat="1" applyFont="1" applyFill="1" applyBorder="1" applyAlignment="1" applyProtection="1">
      <alignment vertical="center" wrapText="1"/>
    </xf>
    <xf numFmtId="49" fontId="14" fillId="4" borderId="34" xfId="7" applyNumberFormat="1" applyFont="1" applyFill="1" applyBorder="1" applyAlignment="1" applyProtection="1">
      <alignment horizontal="right" vertical="center" wrapText="1"/>
    </xf>
    <xf numFmtId="49" fontId="14" fillId="4" borderId="58" xfId="7" applyNumberFormat="1" applyFont="1" applyFill="1" applyBorder="1" applyAlignment="1" applyProtection="1">
      <alignment horizontal="center" vertical="center" wrapText="1"/>
    </xf>
    <xf numFmtId="49" fontId="14" fillId="0" borderId="0" xfId="7" applyNumberFormat="1" applyFont="1" applyFill="1" applyBorder="1" applyAlignment="1" applyProtection="1">
      <alignment horizontal="center" vertical="center" wrapText="1"/>
    </xf>
    <xf numFmtId="10" fontId="14" fillId="4" borderId="59" xfId="7" applyNumberFormat="1" applyFont="1" applyFill="1" applyBorder="1" applyAlignment="1" applyProtection="1">
      <alignment horizontal="center" vertical="center" wrapText="1"/>
    </xf>
    <xf numFmtId="0" fontId="14" fillId="4" borderId="61" xfId="7" applyNumberFormat="1" applyFont="1" applyFill="1" applyBorder="1" applyAlignment="1" applyProtection="1">
      <alignment horizontal="center" vertical="center" wrapText="1"/>
    </xf>
    <xf numFmtId="43" fontId="14" fillId="4" borderId="38" xfId="7" applyNumberFormat="1" applyFont="1" applyFill="1" applyBorder="1" applyAlignment="1" applyProtection="1">
      <alignment horizontal="center" vertical="center" wrapText="1"/>
    </xf>
    <xf numFmtId="49" fontId="14" fillId="4" borderId="80" xfId="7" applyNumberFormat="1" applyFont="1" applyFill="1" applyBorder="1" applyAlignment="1" applyProtection="1">
      <alignment vertical="center" wrapText="1"/>
    </xf>
    <xf numFmtId="43" fontId="14" fillId="4" borderId="57" xfId="7" applyNumberFormat="1" applyFont="1" applyFill="1" applyBorder="1" applyAlignment="1" applyProtection="1">
      <alignment vertical="center" wrapText="1"/>
    </xf>
    <xf numFmtId="10" fontId="14" fillId="4" borderId="80" xfId="7" applyNumberFormat="1" applyFont="1" applyFill="1" applyBorder="1" applyAlignment="1" applyProtection="1">
      <alignment horizontal="right" vertical="center" wrapText="1"/>
    </xf>
    <xf numFmtId="4" fontId="14" fillId="4" borderId="33" xfId="7" applyNumberFormat="1" applyFont="1" applyFill="1" applyBorder="1" applyAlignment="1" applyProtection="1">
      <alignment horizontal="center" vertical="center"/>
    </xf>
    <xf numFmtId="4" fontId="14" fillId="0" borderId="0" xfId="7" applyNumberFormat="1" applyFont="1" applyFill="1" applyBorder="1" applyAlignment="1" applyProtection="1">
      <alignment horizontal="center" vertical="center"/>
    </xf>
    <xf numFmtId="10" fontId="14" fillId="4" borderId="32" xfId="7" applyNumberFormat="1" applyFont="1" applyFill="1" applyBorder="1" applyAlignment="1" applyProtection="1">
      <alignment horizontal="center" vertical="center"/>
    </xf>
    <xf numFmtId="0" fontId="14" fillId="4" borderId="35" xfId="7" applyNumberFormat="1" applyFont="1" applyFill="1" applyBorder="1" applyAlignment="1" applyProtection="1">
      <alignment horizontal="center" vertical="center"/>
    </xf>
    <xf numFmtId="0" fontId="14" fillId="7" borderId="62" xfId="0" applyFont="1" applyFill="1" applyBorder="1" applyAlignment="1" applyProtection="1">
      <alignment vertical="center" wrapText="1"/>
    </xf>
    <xf numFmtId="0" fontId="14" fillId="7" borderId="43" xfId="0" applyFont="1" applyFill="1" applyBorder="1" applyAlignment="1" applyProtection="1">
      <alignment horizontal="right" vertical="center" wrapText="1"/>
    </xf>
    <xf numFmtId="164" fontId="14" fillId="7" borderId="42" xfId="34" applyFont="1" applyFill="1" applyBorder="1" applyAlignment="1" applyProtection="1">
      <alignment horizontal="center" vertical="center"/>
    </xf>
    <xf numFmtId="10" fontId="14" fillId="7" borderId="40" xfId="34" applyNumberFormat="1" applyFont="1" applyFill="1" applyBorder="1" applyAlignment="1" applyProtection="1">
      <alignment horizontal="center" vertical="center"/>
    </xf>
    <xf numFmtId="43" fontId="14" fillId="7" borderId="44" xfId="34" applyNumberFormat="1" applyFont="1" applyFill="1" applyBorder="1" applyAlignment="1" applyProtection="1">
      <alignment horizontal="center" vertical="center"/>
    </xf>
    <xf numFmtId="43" fontId="14" fillId="7" borderId="45" xfId="34" applyNumberFormat="1" applyFont="1" applyFill="1" applyBorder="1" applyAlignment="1" applyProtection="1">
      <alignment horizontal="center" vertical="center"/>
    </xf>
    <xf numFmtId="0" fontId="14" fillId="7" borderId="93" xfId="0" applyFont="1" applyFill="1" applyBorder="1" applyAlignment="1" applyProtection="1">
      <alignment vertical="center" wrapText="1"/>
    </xf>
    <xf numFmtId="43" fontId="14" fillId="7" borderId="62" xfId="0" applyNumberFormat="1" applyFont="1" applyFill="1" applyBorder="1" applyAlignment="1" applyProtection="1">
      <alignment vertical="center" wrapText="1"/>
    </xf>
    <xf numFmtId="10" fontId="14" fillId="7" borderId="93" xfId="0" applyNumberFormat="1" applyFont="1" applyFill="1" applyBorder="1" applyAlignment="1" applyProtection="1">
      <alignment horizontal="right" vertical="center" wrapText="1"/>
    </xf>
    <xf numFmtId="49" fontId="7" fillId="0" borderId="0" xfId="0" applyNumberFormat="1" applyFont="1" applyFill="1" applyBorder="1" applyAlignment="1" applyProtection="1">
      <alignment horizontal="right" vertical="center" indent="1"/>
    </xf>
    <xf numFmtId="49" fontId="15" fillId="0" borderId="0" xfId="0" applyNumberFormat="1" applyFont="1" applyFill="1" applyBorder="1" applyAlignment="1" applyProtection="1">
      <alignment horizontal="left" vertical="center" wrapText="1"/>
    </xf>
    <xf numFmtId="0" fontId="14" fillId="4" borderId="46" xfId="0" applyNumberFormat="1" applyFont="1" applyFill="1" applyBorder="1" applyAlignment="1" applyProtection="1">
      <alignment vertical="center"/>
    </xf>
    <xf numFmtId="0" fontId="14" fillId="4" borderId="47" xfId="0" applyNumberFormat="1" applyFont="1" applyFill="1" applyBorder="1" applyAlignment="1" applyProtection="1">
      <alignment vertical="center"/>
    </xf>
    <xf numFmtId="0" fontId="14" fillId="4" borderId="48" xfId="0" applyNumberFormat="1" applyFont="1" applyFill="1" applyBorder="1" applyAlignment="1" applyProtection="1">
      <alignment vertical="center"/>
    </xf>
    <xf numFmtId="0" fontId="10" fillId="0" borderId="0" xfId="0" applyFont="1" applyAlignment="1" applyProtection="1">
      <alignment horizontal="right" vertical="center" indent="1"/>
    </xf>
    <xf numFmtId="0" fontId="4" fillId="0" borderId="0" xfId="0" applyFont="1" applyAlignment="1" applyProtection="1">
      <alignment vertical="center"/>
    </xf>
    <xf numFmtId="0" fontId="4" fillId="0" borderId="0" xfId="0" applyFont="1" applyFill="1" applyAlignment="1" applyProtection="1">
      <alignment vertical="center"/>
    </xf>
    <xf numFmtId="0" fontId="4" fillId="0" borderId="0" xfId="0" applyNumberFormat="1" applyFont="1" applyAlignment="1" applyProtection="1">
      <alignment vertical="center"/>
    </xf>
    <xf numFmtId="0" fontId="4" fillId="0" borderId="0" xfId="0" applyFont="1" applyAlignment="1" applyProtection="1">
      <alignment horizontal="right" vertical="center" indent="1"/>
    </xf>
    <xf numFmtId="4" fontId="14" fillId="0" borderId="0" xfId="0" applyNumberFormat="1" applyFont="1" applyBorder="1" applyAlignment="1" applyProtection="1">
      <alignment horizontal="right" vertical="top"/>
    </xf>
    <xf numFmtId="10" fontId="7" fillId="0" borderId="101" xfId="0" applyNumberFormat="1" applyFont="1" applyFill="1" applyBorder="1" applyAlignment="1">
      <alignment horizontal="center" vertical="center"/>
    </xf>
    <xf numFmtId="10" fontId="15" fillId="0" borderId="7" xfId="42" applyNumberFormat="1" applyFont="1" applyFill="1" applyBorder="1" applyAlignment="1">
      <alignment horizontal="center" vertical="center"/>
    </xf>
    <xf numFmtId="10" fontId="15" fillId="0" borderId="100" xfId="42" applyNumberFormat="1" applyFont="1" applyFill="1" applyBorder="1" applyAlignment="1">
      <alignment horizontal="center" vertical="center"/>
    </xf>
    <xf numFmtId="43" fontId="7" fillId="0" borderId="66" xfId="0" applyNumberFormat="1" applyFont="1" applyFill="1" applyBorder="1" applyAlignment="1">
      <alignment horizontal="center" vertical="center"/>
    </xf>
    <xf numFmtId="10" fontId="7" fillId="0" borderId="101" xfId="42" applyNumberFormat="1" applyFont="1" applyFill="1" applyBorder="1" applyAlignment="1">
      <alignment horizontal="center" vertical="center"/>
    </xf>
    <xf numFmtId="10" fontId="7" fillId="0" borderId="97" xfId="42" applyNumberFormat="1" applyFont="1" applyFill="1" applyBorder="1" applyAlignment="1">
      <alignment horizontal="center" vertical="center"/>
    </xf>
    <xf numFmtId="43" fontId="7" fillId="0" borderId="35" xfId="0" applyNumberFormat="1" applyFont="1" applyFill="1" applyBorder="1" applyAlignment="1">
      <alignment horizontal="center" vertical="center"/>
    </xf>
    <xf numFmtId="10" fontId="7" fillId="0" borderId="7" xfId="0" applyNumberFormat="1" applyFont="1" applyFill="1" applyBorder="1" applyAlignment="1">
      <alignment horizontal="center" vertical="center"/>
    </xf>
    <xf numFmtId="10" fontId="7" fillId="0" borderId="100" xfId="0" applyNumberFormat="1" applyFont="1" applyFill="1" applyBorder="1" applyAlignment="1">
      <alignment horizontal="center" vertical="center"/>
    </xf>
    <xf numFmtId="43" fontId="7" fillId="0" borderId="35" xfId="41" applyFont="1" applyFill="1" applyBorder="1" applyAlignment="1">
      <alignment horizontal="center" vertical="center"/>
    </xf>
    <xf numFmtId="43" fontId="7" fillId="0" borderId="100" xfId="0" applyNumberFormat="1" applyFont="1" applyFill="1" applyBorder="1" applyAlignment="1">
      <alignment horizontal="center" vertical="center"/>
    </xf>
    <xf numFmtId="43" fontId="15" fillId="0" borderId="100" xfId="0" applyNumberFormat="1" applyFont="1" applyFill="1" applyBorder="1" applyAlignment="1">
      <alignment horizontal="center" vertical="center"/>
    </xf>
    <xf numFmtId="43" fontId="15" fillId="0" borderId="98" xfId="0" applyNumberFormat="1" applyFont="1" applyFill="1" applyBorder="1" applyAlignment="1">
      <alignment horizontal="center" vertical="center"/>
    </xf>
    <xf numFmtId="43" fontId="15" fillId="0" borderId="99" xfId="0" applyNumberFormat="1" applyFont="1" applyFill="1" applyBorder="1" applyAlignment="1">
      <alignment horizontal="center" vertical="center"/>
    </xf>
    <xf numFmtId="10" fontId="15" fillId="0" borderId="99" xfId="42" applyNumberFormat="1" applyFont="1" applyFill="1" applyBorder="1" applyAlignment="1">
      <alignment horizontal="center" vertical="center"/>
    </xf>
    <xf numFmtId="10" fontId="15" fillId="0" borderId="103" xfId="42" applyNumberFormat="1" applyFont="1" applyFill="1" applyBorder="1" applyAlignment="1">
      <alignment horizontal="center" vertical="center"/>
    </xf>
    <xf numFmtId="43" fontId="14" fillId="6" borderId="105" xfId="0" applyNumberFormat="1" applyFont="1" applyFill="1" applyBorder="1" applyAlignment="1">
      <alignment horizontal="center" vertical="center"/>
    </xf>
    <xf numFmtId="43" fontId="14" fillId="6" borderId="106" xfId="0" applyNumberFormat="1" applyFont="1" applyFill="1" applyBorder="1" applyAlignment="1">
      <alignment horizontal="center" vertical="center"/>
    </xf>
    <xf numFmtId="43" fontId="14" fillId="6" borderId="107" xfId="0" applyNumberFormat="1" applyFont="1" applyFill="1" applyBorder="1" applyAlignment="1">
      <alignment horizontal="center" vertical="center"/>
    </xf>
    <xf numFmtId="43" fontId="14" fillId="6" borderId="108" xfId="0" applyNumberFormat="1" applyFont="1" applyFill="1" applyBorder="1" applyAlignment="1">
      <alignment horizontal="center" vertical="center"/>
    </xf>
    <xf numFmtId="10" fontId="7" fillId="0" borderId="39" xfId="0" applyNumberFormat="1" applyFont="1" applyFill="1" applyBorder="1" applyAlignment="1">
      <alignment horizontal="center" vertical="center"/>
    </xf>
    <xf numFmtId="10" fontId="15" fillId="0" borderId="36" xfId="42" applyNumberFormat="1" applyFont="1" applyFill="1" applyBorder="1" applyAlignment="1">
      <alignment horizontal="center" vertical="center"/>
    </xf>
    <xf numFmtId="10" fontId="15" fillId="0" borderId="109" xfId="42" applyNumberFormat="1" applyFont="1" applyFill="1" applyBorder="1" applyAlignment="1">
      <alignment horizontal="center" vertical="center"/>
    </xf>
    <xf numFmtId="10" fontId="7" fillId="0" borderId="36" xfId="0" applyNumberFormat="1" applyFont="1" applyFill="1" applyBorder="1" applyAlignment="1">
      <alignment horizontal="center" vertical="center"/>
    </xf>
    <xf numFmtId="49" fontId="18" fillId="5" borderId="30" xfId="0" applyNumberFormat="1" applyFont="1" applyFill="1" applyBorder="1" applyAlignment="1">
      <alignment horizontal="center" vertical="center"/>
    </xf>
    <xf numFmtId="49" fontId="19" fillId="0" borderId="0" xfId="0" applyNumberFormat="1" applyFont="1" applyFill="1" applyBorder="1" applyAlignment="1">
      <alignment horizontal="center" vertical="center"/>
    </xf>
    <xf numFmtId="0" fontId="19" fillId="4" borderId="46" xfId="0" applyNumberFormat="1" applyFont="1" applyFill="1" applyBorder="1" applyAlignment="1">
      <alignment vertical="center"/>
    </xf>
    <xf numFmtId="43" fontId="19" fillId="4" borderId="111" xfId="0" applyNumberFormat="1" applyFont="1" applyFill="1" applyBorder="1" applyAlignment="1">
      <alignment vertical="center"/>
    </xf>
    <xf numFmtId="0" fontId="19" fillId="4" borderId="112" xfId="0" applyNumberFormat="1" applyFont="1" applyFill="1" applyBorder="1" applyAlignment="1">
      <alignment vertical="center"/>
    </xf>
    <xf numFmtId="0" fontId="19" fillId="4" borderId="113" xfId="0" applyNumberFormat="1" applyFont="1" applyFill="1" applyBorder="1" applyAlignment="1">
      <alignment vertical="center"/>
    </xf>
    <xf numFmtId="0" fontId="19" fillId="4" borderId="114" xfId="0" applyNumberFormat="1" applyFont="1" applyFill="1" applyBorder="1" applyAlignment="1">
      <alignment vertical="center"/>
    </xf>
    <xf numFmtId="43" fontId="15" fillId="0" borderId="32" xfId="0" applyNumberFormat="1" applyFont="1" applyFill="1" applyBorder="1" applyAlignment="1">
      <alignment vertical="center"/>
    </xf>
    <xf numFmtId="43" fontId="15" fillId="0" borderId="102" xfId="0" applyNumberFormat="1" applyFont="1" applyFill="1" applyBorder="1" applyAlignment="1">
      <alignment vertical="center"/>
    </xf>
    <xf numFmtId="43" fontId="14" fillId="6" borderId="104" xfId="0" applyNumberFormat="1" applyFont="1" applyFill="1" applyBorder="1" applyAlignment="1">
      <alignment vertical="center"/>
    </xf>
    <xf numFmtId="0" fontId="15" fillId="0" borderId="28" xfId="0" applyNumberFormat="1" applyFont="1" applyBorder="1" applyAlignment="1">
      <alignment vertical="center"/>
    </xf>
    <xf numFmtId="43" fontId="14" fillId="5" borderId="13" xfId="0" applyNumberFormat="1" applyFont="1" applyFill="1" applyBorder="1" applyAlignment="1">
      <alignment vertical="center"/>
    </xf>
    <xf numFmtId="4" fontId="14" fillId="0" borderId="0" xfId="0" applyNumberFormat="1" applyFont="1" applyAlignment="1">
      <alignment vertical="top" wrapText="1"/>
    </xf>
    <xf numFmtId="49" fontId="16" fillId="0" borderId="64" xfId="0" applyNumberFormat="1" applyFont="1" applyFill="1" applyBorder="1" applyAlignment="1">
      <alignment horizontal="right" vertical="center" indent="1"/>
    </xf>
    <xf numFmtId="4" fontId="17" fillId="0" borderId="117" xfId="0" applyNumberFormat="1" applyFont="1" applyBorder="1" applyAlignment="1">
      <alignment vertical="top" wrapText="1"/>
    </xf>
    <xf numFmtId="0" fontId="4" fillId="0" borderId="67" xfId="0" applyFont="1" applyFill="1" applyBorder="1" applyAlignment="1">
      <alignment horizontal="right" vertical="center" indent="1"/>
    </xf>
    <xf numFmtId="4" fontId="17" fillId="0" borderId="0" xfId="0" applyNumberFormat="1" applyFont="1" applyBorder="1" applyAlignment="1">
      <alignment vertical="top" wrapText="1"/>
    </xf>
    <xf numFmtId="0" fontId="4" fillId="0" borderId="69" xfId="0" applyFont="1" applyFill="1" applyBorder="1" applyAlignment="1">
      <alignment horizontal="right" vertical="center" indent="1"/>
    </xf>
    <xf numFmtId="4" fontId="17" fillId="0" borderId="115" xfId="0" applyNumberFormat="1" applyFont="1" applyBorder="1" applyAlignment="1">
      <alignment vertical="top" wrapText="1"/>
    </xf>
    <xf numFmtId="49" fontId="15" fillId="0" borderId="68" xfId="0" applyNumberFormat="1" applyFont="1" applyFill="1" applyBorder="1" applyAlignment="1" applyProtection="1">
      <alignment horizontal="left" vertical="center" wrapText="1"/>
    </xf>
    <xf numFmtId="43" fontId="15" fillId="0" borderId="67" xfId="0" applyNumberFormat="1" applyFont="1" applyFill="1" applyBorder="1" applyAlignment="1" applyProtection="1">
      <alignment horizontal="left" vertical="center" wrapText="1"/>
    </xf>
    <xf numFmtId="49" fontId="15" fillId="0" borderId="118" xfId="0" applyNumberFormat="1" applyFont="1" applyFill="1" applyBorder="1" applyAlignment="1" applyProtection="1">
      <alignment horizontal="left" vertical="center" wrapText="1"/>
    </xf>
    <xf numFmtId="49" fontId="15" fillId="0" borderId="119" xfId="0" applyNumberFormat="1" applyFont="1" applyFill="1" applyBorder="1" applyAlignment="1" applyProtection="1">
      <alignment horizontal="left" vertical="center" wrapText="1"/>
    </xf>
    <xf numFmtId="10" fontId="15" fillId="0" borderId="68" xfId="0" applyNumberFormat="1" applyFont="1" applyFill="1" applyBorder="1" applyAlignment="1" applyProtection="1">
      <alignment horizontal="right" vertical="center" wrapText="1"/>
      <protection locked="0"/>
    </xf>
    <xf numFmtId="43" fontId="15" fillId="0" borderId="83" xfId="0" applyNumberFormat="1" applyFont="1" applyFill="1" applyBorder="1" applyAlignment="1" applyProtection="1">
      <alignment horizontal="left" vertical="center" wrapText="1"/>
    </xf>
    <xf numFmtId="10" fontId="15" fillId="0" borderId="116" xfId="0" applyNumberFormat="1" applyFont="1" applyFill="1" applyBorder="1" applyAlignment="1" applyProtection="1">
      <alignment horizontal="right" vertical="center" wrapText="1"/>
    </xf>
    <xf numFmtId="49" fontId="15" fillId="0" borderId="116" xfId="0" applyNumberFormat="1" applyFont="1" applyFill="1" applyBorder="1" applyAlignment="1" applyProtection="1">
      <alignment horizontal="left" vertical="center" wrapText="1"/>
    </xf>
    <xf numFmtId="43" fontId="15" fillId="0" borderId="0" xfId="0" applyNumberFormat="1" applyFont="1" applyFill="1" applyBorder="1" applyAlignment="1">
      <alignment horizontal="center" vertical="center"/>
    </xf>
    <xf numFmtId="49" fontId="14" fillId="4" borderId="59" xfId="7" applyNumberFormat="1" applyFont="1" applyFill="1" applyBorder="1" applyAlignment="1" applyProtection="1">
      <alignment vertical="center" wrapText="1"/>
    </xf>
    <xf numFmtId="49" fontId="14" fillId="4" borderId="60" xfId="7" applyNumberFormat="1" applyFont="1" applyFill="1" applyBorder="1" applyAlignment="1" applyProtection="1">
      <alignment horizontal="right" vertical="center" wrapText="1"/>
    </xf>
    <xf numFmtId="49" fontId="14" fillId="4" borderId="86" xfId="7" applyNumberFormat="1" applyFont="1" applyFill="1" applyBorder="1" applyAlignment="1" applyProtection="1">
      <alignment vertical="center" wrapText="1"/>
    </xf>
    <xf numFmtId="43" fontId="14" fillId="4" borderId="59" xfId="7" applyNumberFormat="1" applyFont="1" applyFill="1" applyBorder="1" applyAlignment="1" applyProtection="1">
      <alignment vertical="center" wrapText="1"/>
    </xf>
    <xf numFmtId="10" fontId="14" fillId="4" borderId="86" xfId="7" applyNumberFormat="1" applyFont="1" applyFill="1" applyBorder="1" applyAlignment="1" applyProtection="1">
      <alignment horizontal="right" vertical="center" wrapText="1"/>
    </xf>
    <xf numFmtId="49" fontId="7" fillId="6" borderId="104" xfId="0" applyNumberFormat="1" applyFont="1" applyFill="1" applyBorder="1" applyAlignment="1" applyProtection="1">
      <alignment horizontal="right" vertical="center" indent="1"/>
    </xf>
    <xf numFmtId="49" fontId="14" fillId="6" borderId="26" xfId="0" applyNumberFormat="1" applyFont="1" applyFill="1" applyBorder="1" applyAlignment="1" applyProtection="1">
      <alignment horizontal="center" vertical="center" wrapText="1"/>
    </xf>
    <xf numFmtId="43" fontId="14" fillId="6" borderId="104" xfId="0" applyNumberFormat="1" applyFont="1" applyFill="1" applyBorder="1" applyAlignment="1" applyProtection="1">
      <alignment horizontal="center" vertical="center"/>
    </xf>
    <xf numFmtId="43" fontId="14" fillId="6" borderId="105" xfId="0" applyNumberFormat="1" applyFont="1" applyFill="1" applyBorder="1" applyAlignment="1" applyProtection="1">
      <alignment horizontal="center" vertical="center"/>
    </xf>
    <xf numFmtId="43" fontId="14" fillId="6" borderId="108" xfId="0" applyNumberFormat="1" applyFont="1" applyFill="1" applyBorder="1" applyAlignment="1" applyProtection="1">
      <alignment horizontal="center" vertical="center"/>
    </xf>
    <xf numFmtId="0" fontId="7" fillId="6" borderId="94" xfId="0" applyNumberFormat="1" applyFont="1" applyFill="1" applyBorder="1" applyAlignment="1" applyProtection="1">
      <alignment horizontal="right" vertical="center" wrapText="1"/>
    </xf>
    <xf numFmtId="0" fontId="7" fillId="6" borderId="95" xfId="0" applyNumberFormat="1" applyFont="1" applyFill="1" applyBorder="1" applyAlignment="1" applyProtection="1">
      <alignment horizontal="right" vertical="center" wrapText="1"/>
    </xf>
    <xf numFmtId="168" fontId="7" fillId="6" borderId="25" xfId="0" applyNumberFormat="1" applyFont="1" applyFill="1" applyBorder="1" applyAlignment="1" applyProtection="1">
      <alignment horizontal="center" vertical="center" wrapText="1"/>
    </xf>
    <xf numFmtId="49" fontId="18" fillId="5" borderId="30" xfId="0" applyNumberFormat="1" applyFont="1" applyFill="1" applyBorder="1" applyAlignment="1" applyProtection="1">
      <alignment horizontal="center" vertical="center"/>
    </xf>
    <xf numFmtId="0" fontId="14" fillId="4" borderId="25" xfId="0" applyNumberFormat="1" applyFont="1" applyFill="1" applyBorder="1" applyAlignment="1" applyProtection="1">
      <alignment horizontal="center" vertical="center" wrapText="1"/>
    </xf>
    <xf numFmtId="0" fontId="14" fillId="4" borderId="26" xfId="0" applyNumberFormat="1" applyFont="1" applyFill="1" applyBorder="1" applyAlignment="1" applyProtection="1">
      <alignment horizontal="center" vertical="center" wrapText="1"/>
    </xf>
    <xf numFmtId="10" fontId="14" fillId="7" borderId="62" xfId="34" applyNumberFormat="1" applyFont="1" applyFill="1" applyBorder="1" applyAlignment="1" applyProtection="1">
      <alignment horizontal="center" vertical="center"/>
    </xf>
    <xf numFmtId="43" fontId="14" fillId="7" borderId="43" xfId="34" applyNumberFormat="1" applyFont="1" applyFill="1" applyBorder="1" applyAlignment="1" applyProtection="1">
      <alignment horizontal="center" vertical="center"/>
    </xf>
    <xf numFmtId="43" fontId="14" fillId="7" borderId="93" xfId="34" applyNumberFormat="1" applyFont="1" applyFill="1" applyBorder="1" applyAlignment="1" applyProtection="1">
      <alignment horizontal="center" vertical="center"/>
    </xf>
    <xf numFmtId="0" fontId="14" fillId="7" borderId="40" xfId="0" applyFont="1" applyFill="1" applyBorder="1" applyAlignment="1" applyProtection="1">
      <alignment vertical="center" wrapText="1"/>
    </xf>
    <xf numFmtId="169" fontId="14" fillId="7" borderId="41" xfId="0" applyNumberFormat="1" applyFont="1" applyFill="1" applyBorder="1" applyAlignment="1">
      <alignment horizontal="center" vertical="center" wrapText="1"/>
    </xf>
    <xf numFmtId="0" fontId="4" fillId="0" borderId="64" xfId="0" applyFont="1" applyBorder="1"/>
    <xf numFmtId="0" fontId="4" fillId="0" borderId="117" xfId="0" applyFont="1" applyBorder="1"/>
    <xf numFmtId="0" fontId="4" fillId="0" borderId="65" xfId="0" applyFont="1" applyBorder="1"/>
    <xf numFmtId="0" fontId="4" fillId="0" borderId="67" xfId="0" applyFont="1" applyFill="1" applyBorder="1"/>
    <xf numFmtId="0" fontId="4" fillId="0" borderId="0" xfId="0" applyFont="1" applyFill="1" applyBorder="1"/>
    <xf numFmtId="0" fontId="4" fillId="0" borderId="68" xfId="0" applyFont="1" applyFill="1" applyBorder="1"/>
    <xf numFmtId="0" fontId="4" fillId="0" borderId="69" xfId="0" applyFont="1" applyFill="1" applyBorder="1"/>
    <xf numFmtId="0" fontId="4" fillId="0" borderId="115" xfId="0" applyFont="1" applyFill="1" applyBorder="1"/>
    <xf numFmtId="0" fontId="4" fillId="0" borderId="70" xfId="0" applyFont="1" applyFill="1" applyBorder="1"/>
    <xf numFmtId="49" fontId="14" fillId="4" borderId="16" xfId="0" applyNumberFormat="1" applyFont="1" applyFill="1" applyBorder="1" applyAlignment="1">
      <alignment horizontal="center" vertical="center" wrapText="1"/>
    </xf>
    <xf numFmtId="49" fontId="14" fillId="4" borderId="21" xfId="0" applyNumberFormat="1" applyFont="1" applyFill="1" applyBorder="1" applyAlignment="1">
      <alignment horizontal="center" vertical="center" wrapText="1"/>
    </xf>
    <xf numFmtId="49" fontId="14" fillId="4" borderId="27" xfId="0" applyNumberFormat="1" applyFont="1" applyFill="1" applyBorder="1" applyAlignment="1">
      <alignment horizontal="center" vertical="center" wrapText="1"/>
    </xf>
    <xf numFmtId="0" fontId="14" fillId="4" borderId="19" xfId="0" applyNumberFormat="1" applyFont="1" applyFill="1" applyBorder="1" applyAlignment="1">
      <alignment horizontal="center" vertical="center" wrapText="1"/>
    </xf>
    <xf numFmtId="0" fontId="14" fillId="4" borderId="22" xfId="0" applyNumberFormat="1" applyFont="1" applyFill="1" applyBorder="1" applyAlignment="1">
      <alignment horizontal="center" vertical="center" wrapText="1"/>
    </xf>
    <xf numFmtId="0" fontId="14" fillId="4" borderId="1" xfId="0" applyNumberFormat="1" applyFont="1" applyFill="1" applyBorder="1" applyAlignment="1">
      <alignment horizontal="center" vertical="center" wrapText="1"/>
    </xf>
    <xf numFmtId="0" fontId="14" fillId="4" borderId="3" xfId="0" applyNumberFormat="1" applyFont="1" applyFill="1" applyBorder="1" applyAlignment="1">
      <alignment horizontal="center" vertical="center" wrapText="1"/>
    </xf>
    <xf numFmtId="0" fontId="14" fillId="4" borderId="9" xfId="0" applyNumberFormat="1" applyFont="1" applyFill="1" applyBorder="1" applyAlignment="1">
      <alignment horizontal="center" vertical="center" wrapText="1"/>
    </xf>
    <xf numFmtId="0" fontId="14" fillId="4" borderId="110" xfId="0" applyNumberFormat="1" applyFont="1" applyFill="1" applyBorder="1" applyAlignment="1">
      <alignment horizontal="center" vertical="center" wrapText="1"/>
    </xf>
    <xf numFmtId="49" fontId="19" fillId="4" borderId="46" xfId="0" applyNumberFormat="1" applyFont="1" applyFill="1" applyBorder="1" applyAlignment="1">
      <alignment horizontal="center" vertical="center"/>
    </xf>
    <xf numFmtId="49" fontId="19" fillId="4" borderId="47" xfId="0" applyNumberFormat="1" applyFont="1" applyFill="1" applyBorder="1" applyAlignment="1">
      <alignment horizontal="center" vertical="center"/>
    </xf>
    <xf numFmtId="49" fontId="19" fillId="4" borderId="48" xfId="0" applyNumberFormat="1" applyFont="1" applyFill="1" applyBorder="1" applyAlignment="1">
      <alignment horizontal="center" vertical="center"/>
    </xf>
    <xf numFmtId="4" fontId="14" fillId="0" borderId="117" xfId="0" applyNumberFormat="1" applyFont="1" applyBorder="1" applyAlignment="1">
      <alignment horizontal="right" vertical="center" wrapText="1"/>
    </xf>
    <xf numFmtId="4" fontId="18" fillId="0" borderId="117" xfId="0" applyNumberFormat="1" applyFont="1" applyBorder="1" applyAlignment="1">
      <alignment horizontal="left" vertical="center" wrapText="1" indent="2"/>
    </xf>
    <xf numFmtId="4" fontId="18" fillId="0" borderId="65" xfId="0" applyNumberFormat="1" applyFont="1" applyBorder="1" applyAlignment="1">
      <alignment horizontal="left" vertical="center" wrapText="1" indent="2"/>
    </xf>
    <xf numFmtId="4" fontId="18" fillId="0" borderId="0" xfId="0" applyNumberFormat="1" applyFont="1" applyBorder="1" applyAlignment="1">
      <alignment horizontal="left" vertical="center" wrapText="1" indent="2"/>
    </xf>
    <xf numFmtId="4" fontId="18" fillId="0" borderId="68" xfId="0" applyNumberFormat="1" applyFont="1" applyBorder="1" applyAlignment="1">
      <alignment horizontal="left" vertical="center" wrapText="1" indent="2"/>
    </xf>
    <xf numFmtId="4" fontId="14" fillId="0" borderId="0" xfId="0" applyNumberFormat="1" applyFont="1" applyBorder="1" applyAlignment="1">
      <alignment horizontal="right" vertical="top"/>
    </xf>
    <xf numFmtId="4" fontId="14" fillId="0" borderId="115" xfId="0" applyNumberFormat="1" applyFont="1" applyBorder="1" applyAlignment="1">
      <alignment horizontal="right" vertical="top"/>
    </xf>
    <xf numFmtId="166" fontId="7" fillId="0" borderId="115" xfId="0" applyNumberFormat="1" applyFont="1" applyFill="1" applyBorder="1" applyAlignment="1">
      <alignment horizontal="right" vertical="top"/>
    </xf>
    <xf numFmtId="166" fontId="7" fillId="0" borderId="70" xfId="0" applyNumberFormat="1" applyFont="1" applyFill="1" applyBorder="1" applyAlignment="1">
      <alignment horizontal="right" vertical="top"/>
    </xf>
    <xf numFmtId="49" fontId="19" fillId="4" borderId="17" xfId="0" applyNumberFormat="1" applyFont="1" applyFill="1" applyBorder="1" applyAlignment="1">
      <alignment horizontal="right" vertical="center" indent="1"/>
    </xf>
    <xf numFmtId="49" fontId="19" fillId="4" borderId="22" xfId="0" applyNumberFormat="1" applyFont="1" applyFill="1" applyBorder="1" applyAlignment="1">
      <alignment horizontal="right" vertical="center" indent="1"/>
    </xf>
    <xf numFmtId="49" fontId="19" fillId="4" borderId="5" xfId="0" applyNumberFormat="1" applyFont="1" applyFill="1" applyBorder="1" applyAlignment="1">
      <alignment horizontal="center" vertical="center" wrapText="1"/>
    </xf>
    <xf numFmtId="49" fontId="19" fillId="4" borderId="23" xfId="0" applyNumberFormat="1" applyFont="1" applyFill="1" applyBorder="1" applyAlignment="1">
      <alignment horizontal="center" vertical="center" wrapText="1"/>
    </xf>
    <xf numFmtId="49" fontId="14" fillId="4" borderId="18" xfId="0" applyNumberFormat="1" applyFont="1" applyFill="1" applyBorder="1" applyAlignment="1">
      <alignment horizontal="center" vertical="center"/>
    </xf>
    <xf numFmtId="49" fontId="14" fillId="4" borderId="24" xfId="0" applyNumberFormat="1" applyFont="1" applyFill="1" applyBorder="1" applyAlignment="1">
      <alignment horizontal="center" vertical="center"/>
    </xf>
    <xf numFmtId="0" fontId="19" fillId="4" borderId="83" xfId="0" applyNumberFormat="1" applyFont="1" applyFill="1" applyBorder="1" applyAlignment="1">
      <alignment horizontal="center" vertical="center"/>
    </xf>
    <xf numFmtId="0" fontId="19" fillId="4" borderId="6" xfId="0" applyNumberFormat="1" applyFont="1" applyFill="1" applyBorder="1" applyAlignment="1">
      <alignment horizontal="center" vertical="center"/>
    </xf>
    <xf numFmtId="0" fontId="19" fillId="4" borderId="116" xfId="0" applyNumberFormat="1" applyFont="1" applyFill="1" applyBorder="1" applyAlignment="1">
      <alignment horizontal="center" vertical="center"/>
    </xf>
    <xf numFmtId="49" fontId="15" fillId="0" borderId="79" xfId="0" applyNumberFormat="1" applyFont="1" applyFill="1" applyBorder="1" applyAlignment="1" applyProtection="1">
      <alignment horizontal="left" vertical="center" wrapText="1"/>
    </xf>
    <xf numFmtId="0" fontId="0" fillId="0" borderId="83" xfId="0" applyBorder="1" applyProtection="1"/>
    <xf numFmtId="0" fontId="14" fillId="4" borderId="46" xfId="0" applyNumberFormat="1" applyFont="1" applyFill="1" applyBorder="1" applyAlignment="1" applyProtection="1">
      <alignment horizontal="center" vertical="center"/>
    </xf>
    <xf numFmtId="0" fontId="14" fillId="4" borderId="47" xfId="0" applyNumberFormat="1" applyFont="1" applyFill="1" applyBorder="1" applyAlignment="1" applyProtection="1">
      <alignment horizontal="center" vertical="center"/>
    </xf>
    <xf numFmtId="0" fontId="14" fillId="4" borderId="48" xfId="0" applyNumberFormat="1" applyFont="1" applyFill="1" applyBorder="1" applyAlignment="1" applyProtection="1">
      <alignment horizontal="center" vertical="center"/>
    </xf>
    <xf numFmtId="4" fontId="14" fillId="0" borderId="67" xfId="0" applyNumberFormat="1" applyFont="1" applyBorder="1" applyAlignment="1">
      <alignment horizontal="center" vertical="top"/>
    </xf>
    <xf numFmtId="4" fontId="14" fillId="0" borderId="0" xfId="0" applyNumberFormat="1" applyFont="1" applyBorder="1" applyAlignment="1">
      <alignment horizontal="center" vertical="top"/>
    </xf>
    <xf numFmtId="167" fontId="15" fillId="0" borderId="19" xfId="0" applyNumberFormat="1" applyFont="1" applyFill="1" applyBorder="1" applyAlignment="1" applyProtection="1">
      <alignment horizontal="right" vertical="center"/>
    </xf>
    <xf numFmtId="167" fontId="15" fillId="0" borderId="17" xfId="0" applyNumberFormat="1" applyFont="1" applyFill="1" applyBorder="1" applyAlignment="1" applyProtection="1">
      <alignment horizontal="right" vertical="center"/>
    </xf>
    <xf numFmtId="0" fontId="15" fillId="0" borderId="2" xfId="0" applyNumberFormat="1" applyFont="1" applyFill="1" applyBorder="1" applyAlignment="1" applyProtection="1">
      <alignment horizontal="left" vertical="center" wrapText="1"/>
    </xf>
    <xf numFmtId="0" fontId="15" fillId="0" borderId="76" xfId="0" applyNumberFormat="1" applyFont="1" applyFill="1" applyBorder="1" applyAlignment="1" applyProtection="1">
      <alignment horizontal="left" vertical="center" wrapText="1"/>
    </xf>
    <xf numFmtId="49" fontId="15" fillId="0" borderId="71" xfId="0" applyNumberFormat="1" applyFont="1" applyFill="1" applyBorder="1" applyAlignment="1" applyProtection="1">
      <alignment horizontal="center" vertical="center" wrapText="1"/>
    </xf>
    <xf numFmtId="49" fontId="15" fillId="0" borderId="18" xfId="0" applyNumberFormat="1" applyFont="1" applyFill="1" applyBorder="1" applyAlignment="1" applyProtection="1">
      <alignment horizontal="center" vertical="center" wrapText="1"/>
    </xf>
    <xf numFmtId="43" fontId="15" fillId="0" borderId="19" xfId="0" applyNumberFormat="1" applyFont="1" applyFill="1" applyBorder="1" applyAlignment="1" applyProtection="1">
      <alignment horizontal="right" vertical="center"/>
    </xf>
    <xf numFmtId="43" fontId="15" fillId="0" borderId="17" xfId="0" applyNumberFormat="1" applyFont="1" applyFill="1" applyBorder="1" applyAlignment="1" applyProtection="1">
      <alignment horizontal="right" vertical="center"/>
    </xf>
    <xf numFmtId="43" fontId="15" fillId="0" borderId="87" xfId="0" applyNumberFormat="1" applyFont="1" applyFill="1" applyBorder="1" applyAlignment="1" applyProtection="1">
      <alignment horizontal="right" vertical="center"/>
    </xf>
    <xf numFmtId="43" fontId="15" fillId="0" borderId="72" xfId="0" applyNumberFormat="1" applyFont="1" applyFill="1" applyBorder="1" applyAlignment="1" applyProtection="1">
      <alignment horizontal="right" vertical="center"/>
    </xf>
    <xf numFmtId="43" fontId="15" fillId="0" borderId="77" xfId="0" applyNumberFormat="1" applyFont="1" applyFill="1" applyBorder="1" applyAlignment="1" applyProtection="1">
      <alignment horizontal="right" vertical="center"/>
    </xf>
    <xf numFmtId="43" fontId="15" fillId="0" borderId="89" xfId="0" applyNumberFormat="1" applyFont="1" applyFill="1" applyBorder="1" applyAlignment="1" applyProtection="1">
      <alignment horizontal="right" vertical="center"/>
    </xf>
    <xf numFmtId="43" fontId="15" fillId="0" borderId="73" xfId="0" applyNumberFormat="1" applyFont="1" applyFill="1" applyBorder="1" applyAlignment="1" applyProtection="1">
      <alignment horizontal="right" vertical="center"/>
    </xf>
    <xf numFmtId="43" fontId="15" fillId="0" borderId="78" xfId="0" applyNumberFormat="1" applyFont="1" applyFill="1" applyBorder="1" applyAlignment="1" applyProtection="1">
      <alignment horizontal="right" vertical="center"/>
    </xf>
    <xf numFmtId="43" fontId="15" fillId="0" borderId="90" xfId="0" applyNumberFormat="1" applyFont="1" applyFill="1" applyBorder="1" applyAlignment="1" applyProtection="1">
      <alignment horizontal="right" vertical="center"/>
    </xf>
    <xf numFmtId="167" fontId="15" fillId="0" borderId="81" xfId="0" applyNumberFormat="1" applyFont="1" applyFill="1" applyBorder="1" applyAlignment="1" applyProtection="1">
      <alignment horizontal="right" vertical="center"/>
    </xf>
    <xf numFmtId="0" fontId="15" fillId="0" borderId="82" xfId="0" applyNumberFormat="1" applyFont="1" applyFill="1" applyBorder="1" applyAlignment="1" applyProtection="1">
      <alignment horizontal="left" vertical="center" wrapText="1"/>
    </xf>
    <xf numFmtId="49" fontId="15" fillId="0" borderId="58" xfId="0" applyNumberFormat="1" applyFont="1" applyFill="1" applyBorder="1" applyAlignment="1" applyProtection="1">
      <alignment horizontal="center" vertical="center" wrapText="1"/>
    </xf>
    <xf numFmtId="43" fontId="15" fillId="0" borderId="81" xfId="0" applyNumberFormat="1" applyFont="1" applyFill="1" applyBorder="1" applyAlignment="1" applyProtection="1">
      <alignment horizontal="right" vertical="center"/>
    </xf>
    <xf numFmtId="43" fontId="15" fillId="0" borderId="61" xfId="0" applyNumberFormat="1" applyFont="1" applyFill="1" applyBorder="1" applyAlignment="1" applyProtection="1">
      <alignment horizontal="right" vertical="center"/>
    </xf>
    <xf numFmtId="43" fontId="15" fillId="0" borderId="38" xfId="0" applyNumberFormat="1" applyFont="1" applyFill="1" applyBorder="1" applyAlignment="1" applyProtection="1">
      <alignment horizontal="right" vertical="center"/>
    </xf>
    <xf numFmtId="49" fontId="15" fillId="0" borderId="83" xfId="0" applyNumberFormat="1" applyFont="1" applyFill="1" applyBorder="1" applyAlignment="1" applyProtection="1">
      <alignment horizontal="left" vertical="center" wrapText="1"/>
    </xf>
    <xf numFmtId="167" fontId="15" fillId="0" borderId="87" xfId="0" applyNumberFormat="1" applyFont="1" applyFill="1" applyBorder="1" applyAlignment="1" applyProtection="1">
      <alignment horizontal="right" vertical="center"/>
    </xf>
    <xf numFmtId="0" fontId="15" fillId="0" borderId="88" xfId="0" applyNumberFormat="1" applyFont="1" applyFill="1" applyBorder="1" applyAlignment="1" applyProtection="1">
      <alignment horizontal="left" vertical="center" wrapText="1"/>
    </xf>
    <xf numFmtId="49" fontId="15" fillId="0" borderId="67" xfId="0" applyNumberFormat="1" applyFont="1" applyFill="1" applyBorder="1" applyAlignment="1" applyProtection="1">
      <alignment horizontal="left" vertical="center" wrapText="1"/>
    </xf>
    <xf numFmtId="170" fontId="14" fillId="4" borderId="64" xfId="0" applyNumberFormat="1" applyFont="1" applyFill="1" applyBorder="1" applyAlignment="1" applyProtection="1">
      <alignment horizontal="center" vertical="center" wrapText="1"/>
    </xf>
    <xf numFmtId="0" fontId="0" fillId="0" borderId="65" xfId="0" applyBorder="1"/>
    <xf numFmtId="0" fontId="0" fillId="0" borderId="67" xfId="0" applyBorder="1"/>
    <xf numFmtId="0" fontId="0" fillId="0" borderId="68" xfId="0" applyBorder="1"/>
    <xf numFmtId="0" fontId="0" fillId="0" borderId="69" xfId="0" applyBorder="1"/>
    <xf numFmtId="0" fontId="0" fillId="0" borderId="70" xfId="0" applyBorder="1"/>
    <xf numFmtId="4" fontId="18" fillId="0" borderId="117" xfId="0" applyNumberFormat="1" applyFont="1" applyBorder="1" applyAlignment="1">
      <alignment horizontal="center" vertical="center" wrapText="1"/>
    </xf>
    <xf numFmtId="4" fontId="18" fillId="0" borderId="65" xfId="0" applyNumberFormat="1" applyFont="1" applyBorder="1" applyAlignment="1">
      <alignment horizontal="center" vertical="center" wrapText="1"/>
    </xf>
    <xf numFmtId="4" fontId="18" fillId="0" borderId="0" xfId="0" applyNumberFormat="1" applyFont="1" applyBorder="1" applyAlignment="1">
      <alignment horizontal="center" vertical="center" wrapText="1"/>
    </xf>
    <xf numFmtId="4" fontId="18" fillId="0" borderId="68" xfId="0" applyNumberFormat="1" applyFont="1" applyBorder="1" applyAlignment="1">
      <alignment horizontal="center" vertical="center" wrapText="1"/>
    </xf>
    <xf numFmtId="49" fontId="7" fillId="4" borderId="10" xfId="0" applyNumberFormat="1" applyFont="1" applyFill="1" applyBorder="1" applyAlignment="1" applyProtection="1">
      <alignment horizontal="right" vertical="center" indent="1"/>
    </xf>
    <xf numFmtId="49" fontId="7" fillId="4" borderId="17" xfId="0" applyNumberFormat="1" applyFont="1" applyFill="1" applyBorder="1" applyAlignment="1" applyProtection="1">
      <alignment horizontal="right" vertical="center" indent="1"/>
    </xf>
    <xf numFmtId="49" fontId="7" fillId="4" borderId="22" xfId="0" applyNumberFormat="1" applyFont="1" applyFill="1" applyBorder="1" applyAlignment="1" applyProtection="1">
      <alignment horizontal="right" vertical="center" indent="1"/>
    </xf>
    <xf numFmtId="49" fontId="14" fillId="4" borderId="11" xfId="0" applyNumberFormat="1" applyFont="1" applyFill="1" applyBorder="1" applyAlignment="1" applyProtection="1">
      <alignment horizontal="center" vertical="center" wrapText="1"/>
    </xf>
    <xf numFmtId="49" fontId="14" fillId="4" borderId="5" xfId="0" applyNumberFormat="1" applyFont="1" applyFill="1" applyBorder="1" applyAlignment="1" applyProtection="1">
      <alignment horizontal="center" vertical="center" wrapText="1"/>
    </xf>
    <xf numFmtId="49" fontId="14" fillId="4" borderId="23" xfId="0" applyNumberFormat="1" applyFont="1" applyFill="1" applyBorder="1" applyAlignment="1" applyProtection="1">
      <alignment horizontal="center" vertical="center" wrapText="1"/>
    </xf>
    <xf numFmtId="49" fontId="14" fillId="4" borderId="12" xfId="0" applyNumberFormat="1" applyFont="1" applyFill="1" applyBorder="1" applyAlignment="1" applyProtection="1">
      <alignment horizontal="center" vertical="center"/>
    </xf>
    <xf numFmtId="49" fontId="14" fillId="4" borderId="18" xfId="0" applyNumberFormat="1" applyFont="1" applyFill="1" applyBorder="1" applyAlignment="1" applyProtection="1">
      <alignment horizontal="center" vertical="center"/>
    </xf>
    <xf numFmtId="49" fontId="14" fillId="4" borderId="24" xfId="0" applyNumberFormat="1" applyFont="1" applyFill="1" applyBorder="1" applyAlignment="1" applyProtection="1">
      <alignment horizontal="center" vertical="center"/>
    </xf>
    <xf numFmtId="0" fontId="14" fillId="4" borderId="13" xfId="0" applyNumberFormat="1" applyFont="1" applyFill="1" applyBorder="1" applyAlignment="1" applyProtection="1">
      <alignment horizontal="center" vertical="center"/>
    </xf>
    <xf numFmtId="0" fontId="14" fillId="4" borderId="14" xfId="0" applyNumberFormat="1" applyFont="1" applyFill="1" applyBorder="1" applyAlignment="1" applyProtection="1">
      <alignment horizontal="center" vertical="center"/>
    </xf>
    <xf numFmtId="0" fontId="14" fillId="4" borderId="15" xfId="0" applyNumberFormat="1" applyFont="1" applyFill="1" applyBorder="1" applyAlignment="1" applyProtection="1">
      <alignment horizontal="center" vertical="center"/>
    </xf>
    <xf numFmtId="49" fontId="14" fillId="4" borderId="64" xfId="0" applyNumberFormat="1" applyFont="1" applyFill="1" applyBorder="1" applyAlignment="1" applyProtection="1">
      <alignment horizontal="center" vertical="center" wrapText="1"/>
    </xf>
    <xf numFmtId="49" fontId="14" fillId="4" borderId="65" xfId="0" applyNumberFormat="1" applyFont="1" applyFill="1" applyBorder="1" applyAlignment="1" applyProtection="1">
      <alignment horizontal="center" vertical="center" wrapText="1"/>
    </xf>
    <xf numFmtId="49" fontId="14" fillId="4" borderId="67" xfId="0" applyNumberFormat="1" applyFont="1" applyFill="1" applyBorder="1" applyAlignment="1" applyProtection="1">
      <alignment horizontal="center" vertical="center" wrapText="1"/>
    </xf>
    <xf numFmtId="49" fontId="14" fillId="4" borderId="68" xfId="0" applyNumberFormat="1" applyFont="1" applyFill="1" applyBorder="1" applyAlignment="1" applyProtection="1">
      <alignment horizontal="center" vertical="center" wrapText="1"/>
    </xf>
    <xf numFmtId="49" fontId="14" fillId="4" borderId="69" xfId="0" applyNumberFormat="1" applyFont="1" applyFill="1" applyBorder="1" applyAlignment="1" applyProtection="1">
      <alignment horizontal="center" vertical="center" wrapText="1"/>
    </xf>
    <xf numFmtId="49" fontId="14" fillId="4" borderId="70" xfId="0" applyNumberFormat="1" applyFont="1" applyFill="1" applyBorder="1" applyAlignment="1" applyProtection="1">
      <alignment horizontal="center" vertical="center" wrapText="1"/>
    </xf>
    <xf numFmtId="0" fontId="14" fillId="4" borderId="19" xfId="0" applyNumberFormat="1" applyFont="1" applyFill="1" applyBorder="1" applyAlignment="1" applyProtection="1">
      <alignment horizontal="center" vertical="center" wrapText="1"/>
    </xf>
    <xf numFmtId="0" fontId="14" fillId="4" borderId="22" xfId="0" applyNumberFormat="1" applyFont="1" applyFill="1" applyBorder="1" applyAlignment="1" applyProtection="1">
      <alignment horizontal="center" vertical="center" wrapText="1"/>
    </xf>
    <xf numFmtId="0" fontId="14" fillId="4" borderId="1" xfId="0" applyNumberFormat="1" applyFont="1" applyFill="1" applyBorder="1" applyAlignment="1" applyProtection="1">
      <alignment horizontal="center" vertical="center" wrapText="1"/>
    </xf>
    <xf numFmtId="0" fontId="14" fillId="4" borderId="20" xfId="0" applyNumberFormat="1" applyFont="1" applyFill="1" applyBorder="1" applyAlignment="1" applyProtection="1">
      <alignment horizontal="center" vertical="center" wrapText="1"/>
    </xf>
  </cellXfs>
  <cellStyles count="43">
    <cellStyle name="0,0_x000d__x000a_NA_x000d__x000a_" xfId="1"/>
    <cellStyle name="Comma 2" xfId="2"/>
    <cellStyle name="Moeda 2" xfId="3"/>
    <cellStyle name="Moeda 3" xfId="4"/>
    <cellStyle name="Normal" xfId="0" builtinId="0"/>
    <cellStyle name="Normal 15" xfId="5"/>
    <cellStyle name="Normal 2" xfId="6"/>
    <cellStyle name="Normal 2 2" xfId="7"/>
    <cellStyle name="Normal 2 3" xfId="8"/>
    <cellStyle name="Normal 26 2" xfId="9"/>
    <cellStyle name="Normal 27 2" xfId="10"/>
    <cellStyle name="Normal 3" xfId="11"/>
    <cellStyle name="Normal 4" xfId="12"/>
    <cellStyle name="Normal 4 2" xfId="13"/>
    <cellStyle name="Normal 5" xfId="14"/>
    <cellStyle name="Normal 6" xfId="40"/>
    <cellStyle name="Normal 7" xfId="15"/>
    <cellStyle name="Normal 7 2" xfId="16"/>
    <cellStyle name="Normal 7 3" xfId="17"/>
    <cellStyle name="Normal 7 3 2" xfId="18"/>
    <cellStyle name="Porcentagem" xfId="42" builtinId="5"/>
    <cellStyle name="Porcentagem 2" xfId="19"/>
    <cellStyle name="Porcentagem 3" xfId="20"/>
    <cellStyle name="Separador de milhares 2" xfId="21"/>
    <cellStyle name="Separador de milhares 2 2" xfId="22"/>
    <cellStyle name="Separador de milhares 2 2 2" xfId="23"/>
    <cellStyle name="Separador de milhares 2 3" xfId="24"/>
    <cellStyle name="Separador de milhares 26 2" xfId="25"/>
    <cellStyle name="Separador de milhares 27 2" xfId="26"/>
    <cellStyle name="Separador de milhares 3" xfId="27"/>
    <cellStyle name="Separador de milhares 3 2" xfId="28"/>
    <cellStyle name="Separador de milhares 4" xfId="29"/>
    <cellStyle name="Separador de milhares 4 2" xfId="30"/>
    <cellStyle name="Separador de milhares 5" xfId="31"/>
    <cellStyle name="Separador de milhares 6" xfId="32"/>
    <cellStyle name="Separador de milhares 6 2" xfId="33"/>
    <cellStyle name="Separador de milhares 6 2 2" xfId="34"/>
    <cellStyle name="Separador de milhares 7" xfId="35"/>
    <cellStyle name="Separador de milhares 8" xfId="36"/>
    <cellStyle name="Separador de milhares 9" xfId="37"/>
    <cellStyle name="Vírgula" xfId="41" builtinId="3"/>
    <cellStyle name="Vírgula 10" xfId="38"/>
    <cellStyle name="Vírgula 2" xfId="39"/>
  </cellStyles>
  <dxfs count="376">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ont>
        <color theme="3" tint="0.39994506668294322"/>
      </font>
      <fill>
        <patternFill>
          <bgColor theme="3" tint="0.39994506668294322"/>
        </patternFill>
      </fill>
    </dxf>
    <dxf>
      <font>
        <color theme="3" tint="0.39994506668294322"/>
      </font>
      <fill>
        <patternFill>
          <bgColor theme="3" tint="0.39994506668294322"/>
        </patternFill>
      </fill>
    </dxf>
    <dxf>
      <font>
        <color theme="3" tint="0.39994506668294322"/>
      </font>
      <fill>
        <patternFill>
          <bgColor theme="3" tint="0.39994506668294322"/>
        </patternFill>
      </fill>
    </dxf>
    <dxf>
      <font>
        <color theme="3" tint="0.39994506668294322"/>
      </font>
      <fill>
        <patternFill>
          <bgColor theme="3" tint="0.39994506668294322"/>
        </patternFill>
      </fill>
    </dxf>
    <dxf>
      <font>
        <color theme="3" tint="0.39994506668294322"/>
      </font>
      <fill>
        <patternFill>
          <bgColor theme="3" tint="0.39994506668294322"/>
        </patternFill>
      </fill>
    </dxf>
    <dxf>
      <font>
        <color theme="3" tint="0.39994506668294322"/>
      </font>
      <fill>
        <patternFill>
          <bgColor theme="3" tint="0.39994506668294322"/>
        </patternFill>
      </fill>
    </dxf>
    <dxf>
      <font>
        <color theme="3" tint="0.39994506668294322"/>
      </font>
      <fill>
        <patternFill>
          <bgColor theme="3" tint="0.39994506668294322"/>
        </patternFill>
      </fill>
    </dxf>
    <dxf>
      <font>
        <color theme="3" tint="0.39994506668294322"/>
      </font>
      <fill>
        <patternFill>
          <bgColor theme="3" tint="0.39994506668294322"/>
        </patternFill>
      </fill>
    </dxf>
    <dxf>
      <font>
        <color theme="3" tint="0.39994506668294322"/>
      </font>
      <fill>
        <patternFill>
          <bgColor theme="3" tint="0.39994506668294322"/>
        </patternFill>
      </fill>
    </dxf>
    <dxf>
      <font>
        <color theme="3" tint="0.39994506668294322"/>
      </font>
      <fill>
        <patternFill>
          <bgColor theme="3" tint="0.39994506668294322"/>
        </patternFill>
      </fill>
    </dxf>
    <dxf>
      <font>
        <color theme="3" tint="0.39994506668294322"/>
      </font>
      <fill>
        <patternFill>
          <bgColor theme="3" tint="0.39994506668294322"/>
        </patternFill>
      </fill>
    </dxf>
    <dxf>
      <font>
        <color theme="3" tint="0.39994506668294322"/>
      </font>
      <fill>
        <patternFill>
          <bgColor theme="3" tint="0.39994506668294322"/>
        </patternFill>
      </fill>
    </dxf>
    <dxf>
      <font>
        <color theme="3" tint="0.39994506668294322"/>
      </font>
      <fill>
        <patternFill>
          <bgColor theme="3" tint="0.39994506668294322"/>
        </patternFill>
      </fill>
    </dxf>
    <dxf>
      <font>
        <color theme="3" tint="0.39994506668294322"/>
      </font>
      <fill>
        <patternFill>
          <bgColor theme="3" tint="0.39994506668294322"/>
        </patternFill>
      </fill>
    </dxf>
    <dxf>
      <font>
        <color theme="3" tint="0.39994506668294322"/>
      </font>
      <fill>
        <patternFill>
          <bgColor theme="3" tint="0.39994506668294322"/>
        </patternFill>
      </fill>
    </dxf>
    <dxf>
      <font>
        <color theme="3" tint="0.39994506668294322"/>
      </font>
      <fill>
        <patternFill>
          <bgColor theme="3" tint="0.39994506668294322"/>
        </patternFill>
      </fill>
    </dxf>
    <dxf>
      <fill>
        <patternFill>
          <bgColor theme="9" tint="0.39994506668294322"/>
        </patternFill>
      </fill>
    </dxf>
    <dxf>
      <fill>
        <patternFill>
          <bgColor theme="8" tint="0.59996337778862885"/>
        </patternFill>
      </fill>
    </dxf>
    <dxf>
      <font>
        <color theme="3" tint="0.39994506668294322"/>
      </font>
      <fill>
        <patternFill>
          <bgColor theme="3" tint="0.39994506668294322"/>
        </patternFill>
      </fill>
    </dxf>
    <dxf>
      <font>
        <color theme="3" tint="0.39994506668294322"/>
      </font>
      <fill>
        <patternFill>
          <bgColor theme="3" tint="0.39994506668294322"/>
        </patternFill>
      </fill>
    </dxf>
    <dxf>
      <font>
        <color theme="3" tint="0.39994506668294322"/>
      </font>
      <fill>
        <patternFill>
          <bgColor theme="3" tint="0.39994506668294322"/>
        </patternFill>
      </fill>
    </dxf>
    <dxf>
      <font>
        <color theme="3" tint="0.39994506668294322"/>
      </font>
      <fill>
        <patternFill>
          <bgColor theme="3" tint="0.39994506668294322"/>
        </patternFill>
      </fill>
    </dxf>
    <dxf>
      <font>
        <color theme="3" tint="0.39994506668294322"/>
      </font>
      <fill>
        <patternFill>
          <bgColor theme="3" tint="0.39994506668294322"/>
        </patternFill>
      </fill>
    </dxf>
    <dxf>
      <font>
        <color theme="3" tint="0.39994506668294322"/>
      </font>
      <fill>
        <patternFill>
          <bgColor theme="3" tint="0.39994506668294322"/>
        </patternFill>
      </fill>
    </dxf>
    <dxf>
      <font>
        <color theme="3" tint="0.39994506668294322"/>
      </font>
      <fill>
        <patternFill>
          <bgColor theme="3" tint="0.39994506668294322"/>
        </patternFill>
      </fill>
    </dxf>
    <dxf>
      <font>
        <color theme="3" tint="0.39994506668294322"/>
      </font>
      <fill>
        <patternFill>
          <bgColor theme="3" tint="0.39994506668294322"/>
        </patternFill>
      </fill>
    </dxf>
    <dxf>
      <font>
        <color theme="3" tint="0.39994506668294322"/>
      </font>
      <fill>
        <patternFill>
          <bgColor theme="3" tint="0.39994506668294322"/>
        </patternFill>
      </fill>
    </dxf>
    <dxf>
      <font>
        <color theme="3" tint="0.39994506668294322"/>
      </font>
      <fill>
        <patternFill>
          <bgColor theme="3" tint="0.39994506668294322"/>
        </patternFill>
      </fill>
    </dxf>
    <dxf>
      <font>
        <color theme="3" tint="0.39994506668294322"/>
      </font>
      <fill>
        <patternFill>
          <bgColor theme="3" tint="0.39994506668294322"/>
        </patternFill>
      </fill>
    </dxf>
    <dxf>
      <font>
        <color theme="3" tint="0.39994506668294322"/>
      </font>
      <fill>
        <patternFill>
          <bgColor theme="3" tint="0.39994506668294322"/>
        </patternFill>
      </fill>
    </dxf>
    <dxf>
      <font>
        <color theme="3" tint="0.39994506668294322"/>
      </font>
      <fill>
        <patternFill>
          <bgColor theme="3" tint="0.39994506668294322"/>
        </patternFill>
      </fill>
    </dxf>
    <dxf>
      <font>
        <color theme="3" tint="0.39994506668294322"/>
      </font>
      <fill>
        <patternFill>
          <bgColor theme="3" tint="0.39994506668294322"/>
        </patternFill>
      </fill>
    </dxf>
    <dxf>
      <font>
        <color theme="3" tint="0.39994506668294322"/>
      </font>
      <fill>
        <patternFill>
          <bgColor theme="3" tint="0.39994506668294322"/>
        </patternFill>
      </fill>
    </dxf>
    <dxf>
      <font>
        <color theme="3" tint="0.39994506668294322"/>
      </font>
      <fill>
        <patternFill>
          <bgColor theme="3" tint="0.39994506668294322"/>
        </patternFill>
      </fill>
    </dxf>
    <dxf>
      <fill>
        <patternFill>
          <bgColor theme="9" tint="0.39994506668294322"/>
        </patternFill>
      </fill>
    </dxf>
    <dxf>
      <fill>
        <patternFill>
          <bgColor theme="8" tint="0.59996337778862885"/>
        </patternFill>
      </fill>
    </dxf>
    <dxf>
      <font>
        <color theme="3" tint="0.39994506668294322"/>
      </font>
      <fill>
        <patternFill>
          <bgColor theme="3" tint="0.39994506668294322"/>
        </patternFill>
      </fill>
    </dxf>
    <dxf>
      <font>
        <color theme="3" tint="0.39994506668294322"/>
      </font>
      <fill>
        <patternFill>
          <bgColor theme="3" tint="0.39994506668294322"/>
        </patternFill>
      </fill>
    </dxf>
    <dxf>
      <font>
        <color theme="3" tint="0.39994506668294322"/>
      </font>
      <fill>
        <patternFill>
          <bgColor theme="3" tint="0.39994506668294322"/>
        </patternFill>
      </fill>
    </dxf>
    <dxf>
      <font>
        <color theme="3" tint="0.39994506668294322"/>
      </font>
      <fill>
        <patternFill>
          <bgColor theme="3" tint="0.39994506668294322"/>
        </patternFill>
      </fill>
    </dxf>
    <dxf>
      <font>
        <color theme="3" tint="0.39994506668294322"/>
      </font>
      <fill>
        <patternFill>
          <bgColor theme="3" tint="0.39994506668294322"/>
        </patternFill>
      </fill>
    </dxf>
    <dxf>
      <font>
        <color theme="3" tint="0.39994506668294322"/>
      </font>
      <fill>
        <patternFill>
          <bgColor theme="3" tint="0.39994506668294322"/>
        </patternFill>
      </fill>
    </dxf>
    <dxf>
      <font>
        <color theme="3" tint="0.39994506668294322"/>
      </font>
      <fill>
        <patternFill>
          <bgColor theme="3" tint="0.39994506668294322"/>
        </patternFill>
      </fill>
    </dxf>
    <dxf>
      <font>
        <color theme="3" tint="0.39994506668294322"/>
      </font>
      <fill>
        <patternFill>
          <bgColor theme="3" tint="0.39994506668294322"/>
        </patternFill>
      </fill>
    </dxf>
    <dxf>
      <font>
        <color theme="3" tint="0.39994506668294322"/>
      </font>
      <fill>
        <patternFill>
          <bgColor theme="3" tint="0.39994506668294322"/>
        </patternFill>
      </fill>
    </dxf>
    <dxf>
      <font>
        <color theme="3" tint="0.39994506668294322"/>
      </font>
      <fill>
        <patternFill>
          <bgColor theme="3" tint="0.39994506668294322"/>
        </patternFill>
      </fill>
    </dxf>
    <dxf>
      <font>
        <color theme="3" tint="0.39994506668294322"/>
      </font>
      <fill>
        <patternFill>
          <bgColor theme="3" tint="0.39994506668294322"/>
        </patternFill>
      </fill>
    </dxf>
    <dxf>
      <font>
        <color theme="3" tint="0.39994506668294322"/>
      </font>
      <fill>
        <patternFill>
          <bgColor theme="3" tint="0.39994506668294322"/>
        </patternFill>
      </fill>
    </dxf>
    <dxf>
      <font>
        <color theme="3" tint="0.39994506668294322"/>
      </font>
      <fill>
        <patternFill>
          <bgColor theme="3" tint="0.39994506668294322"/>
        </patternFill>
      </fill>
    </dxf>
    <dxf>
      <font>
        <color theme="3" tint="0.39994506668294322"/>
      </font>
      <fill>
        <patternFill>
          <bgColor theme="3" tint="0.39994506668294322"/>
        </patternFill>
      </fill>
    </dxf>
    <dxf>
      <font>
        <color theme="3" tint="0.39994506668294322"/>
      </font>
      <fill>
        <patternFill>
          <bgColor theme="3" tint="0.39994506668294322"/>
        </patternFill>
      </fill>
    </dxf>
    <dxf>
      <font>
        <color theme="3" tint="0.39994506668294322"/>
      </font>
      <fill>
        <patternFill>
          <bgColor theme="3" tint="0.39994506668294322"/>
        </patternFill>
      </fill>
    </dxf>
    <dxf>
      <font>
        <color theme="3" tint="0.39994506668294322"/>
      </font>
      <fill>
        <patternFill>
          <bgColor theme="3" tint="0.39994506668294322"/>
        </patternFill>
      </fill>
    </dxf>
    <dxf>
      <font>
        <color theme="3" tint="0.39994506668294322"/>
      </font>
      <fill>
        <patternFill>
          <bgColor theme="3" tint="0.39994506668294322"/>
        </patternFill>
      </fill>
    </dxf>
    <dxf>
      <font>
        <color theme="3" tint="0.39994506668294322"/>
      </font>
      <fill>
        <patternFill>
          <bgColor theme="3" tint="0.39994506668294322"/>
        </patternFill>
      </fill>
    </dxf>
    <dxf>
      <font>
        <color theme="3" tint="0.39994506668294322"/>
      </font>
      <fill>
        <patternFill>
          <bgColor theme="3" tint="0.39994506668294322"/>
        </patternFill>
      </fill>
    </dxf>
    <dxf>
      <font>
        <color theme="3" tint="0.39994506668294322"/>
      </font>
      <fill>
        <patternFill>
          <bgColor theme="3" tint="0.39994506668294322"/>
        </patternFill>
      </fill>
    </dxf>
    <dxf>
      <font>
        <color theme="3" tint="0.39994506668294322"/>
      </font>
      <fill>
        <patternFill>
          <bgColor theme="3" tint="0.39994506668294322"/>
        </patternFill>
      </fill>
    </dxf>
    <dxf>
      <font>
        <color theme="3" tint="0.39994506668294322"/>
      </font>
      <fill>
        <patternFill>
          <bgColor theme="3" tint="0.39994506668294322"/>
        </patternFill>
      </fill>
    </dxf>
    <dxf>
      <font>
        <color theme="3" tint="0.39994506668294322"/>
      </font>
      <fill>
        <patternFill>
          <bgColor theme="3" tint="0.39994506668294322"/>
        </patternFill>
      </fill>
    </dxf>
    <dxf>
      <font>
        <color theme="3" tint="0.39994506668294322"/>
      </font>
      <fill>
        <patternFill>
          <bgColor theme="3" tint="0.39994506668294322"/>
        </patternFill>
      </fill>
    </dxf>
    <dxf>
      <font>
        <color theme="3" tint="0.39994506668294322"/>
      </font>
      <fill>
        <patternFill>
          <bgColor theme="3" tint="0.39994506668294322"/>
        </patternFill>
      </fill>
    </dxf>
    <dxf>
      <font>
        <color theme="3" tint="0.39994506668294322"/>
      </font>
      <fill>
        <patternFill>
          <bgColor theme="3" tint="0.39994506668294322"/>
        </patternFill>
      </fill>
    </dxf>
    <dxf>
      <font>
        <color theme="3" tint="0.39994506668294322"/>
      </font>
      <fill>
        <patternFill>
          <bgColor theme="3" tint="0.39994506668294322"/>
        </patternFill>
      </fill>
    </dxf>
    <dxf>
      <font>
        <color theme="3" tint="0.39994506668294322"/>
      </font>
      <fill>
        <patternFill>
          <bgColor theme="3" tint="0.39994506668294322"/>
        </patternFill>
      </fill>
    </dxf>
    <dxf>
      <font>
        <color theme="3" tint="0.39994506668294322"/>
      </font>
      <fill>
        <patternFill>
          <bgColor theme="3" tint="0.39994506668294322"/>
        </patternFill>
      </fill>
    </dxf>
    <dxf>
      <font>
        <color theme="3" tint="0.39994506668294322"/>
      </font>
      <fill>
        <patternFill>
          <bgColor theme="3" tint="0.39994506668294322"/>
        </patternFill>
      </fill>
    </dxf>
    <dxf>
      <font>
        <color theme="3" tint="0.39994506668294322"/>
      </font>
      <fill>
        <patternFill>
          <bgColor theme="3" tint="0.39994506668294322"/>
        </patternFill>
      </fill>
    </dxf>
    <dxf>
      <font>
        <color theme="3" tint="0.39994506668294322"/>
      </font>
      <fill>
        <patternFill>
          <bgColor theme="3" tint="0.39994506668294322"/>
        </patternFill>
      </fill>
    </dxf>
    <dxf>
      <font>
        <color theme="3" tint="0.39994506668294322"/>
      </font>
      <fill>
        <patternFill>
          <bgColor theme="3" tint="0.39994506668294322"/>
        </patternFill>
      </fill>
    </dxf>
    <dxf>
      <font>
        <color theme="3" tint="0.39994506668294322"/>
      </font>
      <fill>
        <patternFill>
          <bgColor theme="3" tint="0.39994506668294322"/>
        </patternFill>
      </fill>
    </dxf>
    <dxf>
      <font>
        <color theme="3" tint="0.39994506668294322"/>
      </font>
      <fill>
        <patternFill>
          <bgColor theme="3" tint="0.39994506668294322"/>
        </patternFill>
      </fill>
    </dxf>
    <dxf>
      <font>
        <color theme="3" tint="0.39994506668294322"/>
      </font>
      <fill>
        <patternFill>
          <bgColor theme="3" tint="0.39994506668294322"/>
        </patternFill>
      </fill>
    </dxf>
    <dxf>
      <font>
        <color theme="3" tint="0.39994506668294322"/>
      </font>
      <fill>
        <patternFill>
          <bgColor theme="3" tint="0.39994506668294322"/>
        </patternFill>
      </fill>
    </dxf>
    <dxf>
      <font>
        <color theme="3" tint="0.39994506668294322"/>
      </font>
      <fill>
        <patternFill>
          <bgColor theme="3" tint="0.39994506668294322"/>
        </patternFill>
      </fill>
    </dxf>
    <dxf>
      <font>
        <color theme="3" tint="0.39994506668294322"/>
      </font>
      <fill>
        <patternFill>
          <bgColor theme="3" tint="0.39994506668294322"/>
        </patternFill>
      </fill>
    </dxf>
    <dxf>
      <font>
        <color theme="3" tint="0.39994506668294322"/>
      </font>
      <fill>
        <patternFill>
          <bgColor theme="3" tint="0.39994506668294322"/>
        </patternFill>
      </fill>
    </dxf>
    <dxf>
      <font>
        <color theme="3" tint="0.39994506668294322"/>
      </font>
      <fill>
        <patternFill>
          <bgColor theme="3" tint="0.39994506668294322"/>
        </patternFill>
      </fill>
    </dxf>
    <dxf>
      <font>
        <color theme="3" tint="0.39994506668294322"/>
      </font>
      <fill>
        <patternFill>
          <bgColor theme="3" tint="0.39994506668294322"/>
        </patternFill>
      </fill>
    </dxf>
    <dxf>
      <font>
        <color theme="3" tint="0.39994506668294322"/>
      </font>
      <fill>
        <patternFill>
          <bgColor theme="3" tint="0.39994506668294322"/>
        </patternFill>
      </fill>
    </dxf>
    <dxf>
      <font>
        <color theme="3" tint="0.39994506668294322"/>
      </font>
      <fill>
        <patternFill>
          <bgColor theme="3" tint="0.39994506668294322"/>
        </patternFill>
      </fill>
    </dxf>
    <dxf>
      <font>
        <color theme="3" tint="0.39994506668294322"/>
      </font>
      <fill>
        <patternFill>
          <bgColor theme="3" tint="0.39994506668294322"/>
        </patternFill>
      </fill>
    </dxf>
    <dxf>
      <font>
        <color theme="3" tint="0.39994506668294322"/>
      </font>
      <fill>
        <patternFill>
          <bgColor theme="3" tint="0.39994506668294322"/>
        </patternFill>
      </fill>
    </dxf>
    <dxf>
      <font>
        <color theme="3" tint="0.39994506668294322"/>
      </font>
      <fill>
        <patternFill>
          <bgColor theme="3" tint="0.39994506668294322"/>
        </patternFill>
      </fill>
    </dxf>
    <dxf>
      <font>
        <color theme="3" tint="0.39994506668294322"/>
      </font>
      <fill>
        <patternFill>
          <bgColor theme="3" tint="0.39994506668294322"/>
        </patternFill>
      </fill>
    </dxf>
    <dxf>
      <font>
        <color theme="3" tint="0.39994506668294322"/>
      </font>
      <fill>
        <patternFill>
          <bgColor theme="3" tint="0.39994506668294322"/>
        </patternFill>
      </fill>
    </dxf>
    <dxf>
      <font>
        <color theme="3" tint="0.39994506668294322"/>
      </font>
      <fill>
        <patternFill>
          <bgColor theme="3" tint="0.39994506668294322"/>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ont>
        <color theme="3" tint="0.39994506668294322"/>
      </font>
      <fill>
        <patternFill>
          <bgColor theme="3" tint="0.39994506668294322"/>
        </patternFill>
      </fill>
    </dxf>
    <dxf>
      <font>
        <color theme="3" tint="0.39994506668294322"/>
      </font>
      <fill>
        <patternFill>
          <bgColor theme="3" tint="0.39994506668294322"/>
        </patternFill>
      </fill>
    </dxf>
    <dxf>
      <font>
        <color theme="3" tint="0.39994506668294322"/>
      </font>
      <fill>
        <patternFill>
          <bgColor theme="3" tint="0.39994506668294322"/>
        </patternFill>
      </fill>
    </dxf>
    <dxf>
      <font>
        <color theme="3" tint="0.39994506668294322"/>
      </font>
      <fill>
        <patternFill>
          <bgColor theme="3" tint="0.39994506668294322"/>
        </patternFill>
      </fill>
    </dxf>
    <dxf>
      <font>
        <color theme="3" tint="0.39994506668294322"/>
      </font>
      <fill>
        <patternFill>
          <bgColor theme="3" tint="0.39994506668294322"/>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oneCellAnchor>
    <xdr:from>
      <xdr:col>3</xdr:col>
      <xdr:colOff>231321</xdr:colOff>
      <xdr:row>36</xdr:row>
      <xdr:rowOff>200025</xdr:rowOff>
    </xdr:from>
    <xdr:ext cx="184731" cy="264560"/>
    <xdr:sp macro="" textlink="">
      <xdr:nvSpPr>
        <xdr:cNvPr id="2" name="CaixaDeTexto 1"/>
        <xdr:cNvSpPr txBox="1"/>
      </xdr:nvSpPr>
      <xdr:spPr>
        <a:xfrm>
          <a:off x="2326821"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3</xdr:col>
      <xdr:colOff>231321</xdr:colOff>
      <xdr:row>36</xdr:row>
      <xdr:rowOff>200025</xdr:rowOff>
    </xdr:from>
    <xdr:ext cx="184731" cy="264560"/>
    <xdr:sp macro="" textlink="">
      <xdr:nvSpPr>
        <xdr:cNvPr id="3" name="CaixaDeTexto 2"/>
        <xdr:cNvSpPr txBox="1"/>
      </xdr:nvSpPr>
      <xdr:spPr>
        <a:xfrm>
          <a:off x="2326821"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3</xdr:col>
      <xdr:colOff>231321</xdr:colOff>
      <xdr:row>36</xdr:row>
      <xdr:rowOff>200025</xdr:rowOff>
    </xdr:from>
    <xdr:ext cx="184731" cy="264560"/>
    <xdr:sp macro="" textlink="">
      <xdr:nvSpPr>
        <xdr:cNvPr id="4" name="CaixaDeTexto 3"/>
        <xdr:cNvSpPr txBox="1"/>
      </xdr:nvSpPr>
      <xdr:spPr>
        <a:xfrm>
          <a:off x="2326821"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3</xdr:col>
      <xdr:colOff>231321</xdr:colOff>
      <xdr:row>36</xdr:row>
      <xdr:rowOff>200025</xdr:rowOff>
    </xdr:from>
    <xdr:ext cx="184731" cy="264560"/>
    <xdr:sp macro="" textlink="">
      <xdr:nvSpPr>
        <xdr:cNvPr id="5" name="CaixaDeTexto 4"/>
        <xdr:cNvSpPr txBox="1"/>
      </xdr:nvSpPr>
      <xdr:spPr>
        <a:xfrm>
          <a:off x="2326821"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3</xdr:col>
      <xdr:colOff>231321</xdr:colOff>
      <xdr:row>36</xdr:row>
      <xdr:rowOff>200025</xdr:rowOff>
    </xdr:from>
    <xdr:ext cx="184731" cy="264560"/>
    <xdr:sp macro="" textlink="">
      <xdr:nvSpPr>
        <xdr:cNvPr id="6" name="CaixaDeTexto 5"/>
        <xdr:cNvSpPr txBox="1"/>
      </xdr:nvSpPr>
      <xdr:spPr>
        <a:xfrm>
          <a:off x="2326821"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3</xdr:col>
      <xdr:colOff>231321</xdr:colOff>
      <xdr:row>36</xdr:row>
      <xdr:rowOff>200025</xdr:rowOff>
    </xdr:from>
    <xdr:ext cx="184731" cy="264560"/>
    <xdr:sp macro="" textlink="">
      <xdr:nvSpPr>
        <xdr:cNvPr id="7" name="CaixaDeTexto 6"/>
        <xdr:cNvSpPr txBox="1"/>
      </xdr:nvSpPr>
      <xdr:spPr>
        <a:xfrm>
          <a:off x="2326821"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3</xdr:col>
      <xdr:colOff>231321</xdr:colOff>
      <xdr:row>36</xdr:row>
      <xdr:rowOff>200025</xdr:rowOff>
    </xdr:from>
    <xdr:ext cx="184731" cy="264560"/>
    <xdr:sp macro="" textlink="">
      <xdr:nvSpPr>
        <xdr:cNvPr id="8" name="CaixaDeTexto 7"/>
        <xdr:cNvSpPr txBox="1"/>
      </xdr:nvSpPr>
      <xdr:spPr>
        <a:xfrm>
          <a:off x="2326821"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3</xdr:col>
      <xdr:colOff>231321</xdr:colOff>
      <xdr:row>36</xdr:row>
      <xdr:rowOff>200025</xdr:rowOff>
    </xdr:from>
    <xdr:ext cx="184731" cy="264560"/>
    <xdr:sp macro="" textlink="">
      <xdr:nvSpPr>
        <xdr:cNvPr id="9" name="CaixaDeTexto 8"/>
        <xdr:cNvSpPr txBox="1"/>
      </xdr:nvSpPr>
      <xdr:spPr>
        <a:xfrm>
          <a:off x="2326821"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3</xdr:col>
      <xdr:colOff>231321</xdr:colOff>
      <xdr:row>36</xdr:row>
      <xdr:rowOff>200025</xdr:rowOff>
    </xdr:from>
    <xdr:ext cx="184731" cy="264560"/>
    <xdr:sp macro="" textlink="">
      <xdr:nvSpPr>
        <xdr:cNvPr id="10" name="CaixaDeTexto 9"/>
        <xdr:cNvSpPr txBox="1"/>
      </xdr:nvSpPr>
      <xdr:spPr>
        <a:xfrm>
          <a:off x="2326821"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3</xdr:col>
      <xdr:colOff>231321</xdr:colOff>
      <xdr:row>36</xdr:row>
      <xdr:rowOff>200025</xdr:rowOff>
    </xdr:from>
    <xdr:ext cx="184731" cy="264560"/>
    <xdr:sp macro="" textlink="">
      <xdr:nvSpPr>
        <xdr:cNvPr id="11" name="CaixaDeTexto 10"/>
        <xdr:cNvSpPr txBox="1"/>
      </xdr:nvSpPr>
      <xdr:spPr>
        <a:xfrm>
          <a:off x="2326821"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3</xdr:col>
      <xdr:colOff>231321</xdr:colOff>
      <xdr:row>36</xdr:row>
      <xdr:rowOff>200025</xdr:rowOff>
    </xdr:from>
    <xdr:ext cx="184731" cy="264560"/>
    <xdr:sp macro="" textlink="">
      <xdr:nvSpPr>
        <xdr:cNvPr id="12" name="CaixaDeTexto 11"/>
        <xdr:cNvSpPr txBox="1"/>
      </xdr:nvSpPr>
      <xdr:spPr>
        <a:xfrm>
          <a:off x="2326821"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3</xdr:col>
      <xdr:colOff>231321</xdr:colOff>
      <xdr:row>36</xdr:row>
      <xdr:rowOff>200025</xdr:rowOff>
    </xdr:from>
    <xdr:ext cx="184731" cy="264560"/>
    <xdr:sp macro="" textlink="">
      <xdr:nvSpPr>
        <xdr:cNvPr id="13" name="CaixaDeTexto 12"/>
        <xdr:cNvSpPr txBox="1"/>
      </xdr:nvSpPr>
      <xdr:spPr>
        <a:xfrm>
          <a:off x="2326821"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3</xdr:col>
      <xdr:colOff>231321</xdr:colOff>
      <xdr:row>36</xdr:row>
      <xdr:rowOff>200025</xdr:rowOff>
    </xdr:from>
    <xdr:ext cx="184731" cy="264560"/>
    <xdr:sp macro="" textlink="">
      <xdr:nvSpPr>
        <xdr:cNvPr id="14" name="CaixaDeTexto 13"/>
        <xdr:cNvSpPr txBox="1"/>
      </xdr:nvSpPr>
      <xdr:spPr>
        <a:xfrm>
          <a:off x="2326821"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3</xdr:col>
      <xdr:colOff>231321</xdr:colOff>
      <xdr:row>36</xdr:row>
      <xdr:rowOff>200025</xdr:rowOff>
    </xdr:from>
    <xdr:ext cx="184731" cy="264560"/>
    <xdr:sp macro="" textlink="">
      <xdr:nvSpPr>
        <xdr:cNvPr id="15" name="CaixaDeTexto 14"/>
        <xdr:cNvSpPr txBox="1"/>
      </xdr:nvSpPr>
      <xdr:spPr>
        <a:xfrm>
          <a:off x="2326821"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3</xdr:col>
      <xdr:colOff>231321</xdr:colOff>
      <xdr:row>36</xdr:row>
      <xdr:rowOff>200025</xdr:rowOff>
    </xdr:from>
    <xdr:ext cx="184731" cy="264560"/>
    <xdr:sp macro="" textlink="">
      <xdr:nvSpPr>
        <xdr:cNvPr id="16" name="CaixaDeTexto 15"/>
        <xdr:cNvSpPr txBox="1"/>
      </xdr:nvSpPr>
      <xdr:spPr>
        <a:xfrm>
          <a:off x="2326821"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3</xdr:col>
      <xdr:colOff>231321</xdr:colOff>
      <xdr:row>36</xdr:row>
      <xdr:rowOff>200025</xdr:rowOff>
    </xdr:from>
    <xdr:ext cx="184731" cy="264560"/>
    <xdr:sp macro="" textlink="">
      <xdr:nvSpPr>
        <xdr:cNvPr id="17" name="CaixaDeTexto 16"/>
        <xdr:cNvSpPr txBox="1"/>
      </xdr:nvSpPr>
      <xdr:spPr>
        <a:xfrm>
          <a:off x="2326821"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3</xdr:col>
      <xdr:colOff>231321</xdr:colOff>
      <xdr:row>36</xdr:row>
      <xdr:rowOff>200025</xdr:rowOff>
    </xdr:from>
    <xdr:ext cx="184731" cy="264560"/>
    <xdr:sp macro="" textlink="">
      <xdr:nvSpPr>
        <xdr:cNvPr id="18" name="CaixaDeTexto 17"/>
        <xdr:cNvSpPr txBox="1"/>
      </xdr:nvSpPr>
      <xdr:spPr>
        <a:xfrm>
          <a:off x="2326821"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3</xdr:col>
      <xdr:colOff>231321</xdr:colOff>
      <xdr:row>36</xdr:row>
      <xdr:rowOff>200025</xdr:rowOff>
    </xdr:from>
    <xdr:ext cx="184731" cy="264560"/>
    <xdr:sp macro="" textlink="">
      <xdr:nvSpPr>
        <xdr:cNvPr id="19" name="CaixaDeTexto 18"/>
        <xdr:cNvSpPr txBox="1"/>
      </xdr:nvSpPr>
      <xdr:spPr>
        <a:xfrm>
          <a:off x="2326821"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3</xdr:col>
      <xdr:colOff>231321</xdr:colOff>
      <xdr:row>36</xdr:row>
      <xdr:rowOff>200025</xdr:rowOff>
    </xdr:from>
    <xdr:ext cx="184731" cy="264560"/>
    <xdr:sp macro="" textlink="">
      <xdr:nvSpPr>
        <xdr:cNvPr id="20" name="CaixaDeTexto 19"/>
        <xdr:cNvSpPr txBox="1"/>
      </xdr:nvSpPr>
      <xdr:spPr>
        <a:xfrm>
          <a:off x="2326821"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3</xdr:col>
      <xdr:colOff>231321</xdr:colOff>
      <xdr:row>36</xdr:row>
      <xdr:rowOff>200025</xdr:rowOff>
    </xdr:from>
    <xdr:ext cx="184731" cy="264560"/>
    <xdr:sp macro="" textlink="">
      <xdr:nvSpPr>
        <xdr:cNvPr id="21" name="CaixaDeTexto 20"/>
        <xdr:cNvSpPr txBox="1"/>
      </xdr:nvSpPr>
      <xdr:spPr>
        <a:xfrm>
          <a:off x="2326821"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3</xdr:col>
      <xdr:colOff>231321</xdr:colOff>
      <xdr:row>36</xdr:row>
      <xdr:rowOff>200025</xdr:rowOff>
    </xdr:from>
    <xdr:ext cx="184731" cy="264560"/>
    <xdr:sp macro="" textlink="">
      <xdr:nvSpPr>
        <xdr:cNvPr id="22" name="CaixaDeTexto 21"/>
        <xdr:cNvSpPr txBox="1"/>
      </xdr:nvSpPr>
      <xdr:spPr>
        <a:xfrm>
          <a:off x="2326821"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3</xdr:col>
      <xdr:colOff>231321</xdr:colOff>
      <xdr:row>36</xdr:row>
      <xdr:rowOff>200025</xdr:rowOff>
    </xdr:from>
    <xdr:ext cx="184731" cy="264560"/>
    <xdr:sp macro="" textlink="">
      <xdr:nvSpPr>
        <xdr:cNvPr id="23" name="CaixaDeTexto 22"/>
        <xdr:cNvSpPr txBox="1"/>
      </xdr:nvSpPr>
      <xdr:spPr>
        <a:xfrm>
          <a:off x="2326821"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3</xdr:col>
      <xdr:colOff>231321</xdr:colOff>
      <xdr:row>36</xdr:row>
      <xdr:rowOff>200025</xdr:rowOff>
    </xdr:from>
    <xdr:ext cx="184731" cy="264560"/>
    <xdr:sp macro="" textlink="">
      <xdr:nvSpPr>
        <xdr:cNvPr id="24" name="CaixaDeTexto 23"/>
        <xdr:cNvSpPr txBox="1"/>
      </xdr:nvSpPr>
      <xdr:spPr>
        <a:xfrm>
          <a:off x="2326821"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3</xdr:col>
      <xdr:colOff>231321</xdr:colOff>
      <xdr:row>36</xdr:row>
      <xdr:rowOff>200025</xdr:rowOff>
    </xdr:from>
    <xdr:ext cx="184731" cy="264560"/>
    <xdr:sp macro="" textlink="">
      <xdr:nvSpPr>
        <xdr:cNvPr id="25" name="CaixaDeTexto 24"/>
        <xdr:cNvSpPr txBox="1"/>
      </xdr:nvSpPr>
      <xdr:spPr>
        <a:xfrm>
          <a:off x="2326821"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3</xdr:col>
      <xdr:colOff>231321</xdr:colOff>
      <xdr:row>36</xdr:row>
      <xdr:rowOff>200025</xdr:rowOff>
    </xdr:from>
    <xdr:ext cx="184731" cy="264560"/>
    <xdr:sp macro="" textlink="">
      <xdr:nvSpPr>
        <xdr:cNvPr id="26" name="CaixaDeTexto 25"/>
        <xdr:cNvSpPr txBox="1"/>
      </xdr:nvSpPr>
      <xdr:spPr>
        <a:xfrm>
          <a:off x="2326821"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3</xdr:col>
      <xdr:colOff>231321</xdr:colOff>
      <xdr:row>36</xdr:row>
      <xdr:rowOff>200025</xdr:rowOff>
    </xdr:from>
    <xdr:ext cx="184731" cy="264560"/>
    <xdr:sp macro="" textlink="">
      <xdr:nvSpPr>
        <xdr:cNvPr id="27" name="CaixaDeTexto 26"/>
        <xdr:cNvSpPr txBox="1"/>
      </xdr:nvSpPr>
      <xdr:spPr>
        <a:xfrm>
          <a:off x="2326821"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3</xdr:col>
      <xdr:colOff>231321</xdr:colOff>
      <xdr:row>36</xdr:row>
      <xdr:rowOff>200025</xdr:rowOff>
    </xdr:from>
    <xdr:ext cx="184731" cy="264560"/>
    <xdr:sp macro="" textlink="">
      <xdr:nvSpPr>
        <xdr:cNvPr id="28" name="CaixaDeTexto 27"/>
        <xdr:cNvSpPr txBox="1"/>
      </xdr:nvSpPr>
      <xdr:spPr>
        <a:xfrm>
          <a:off x="2326821"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3</xdr:col>
      <xdr:colOff>231321</xdr:colOff>
      <xdr:row>36</xdr:row>
      <xdr:rowOff>200025</xdr:rowOff>
    </xdr:from>
    <xdr:ext cx="184731" cy="264560"/>
    <xdr:sp macro="" textlink="">
      <xdr:nvSpPr>
        <xdr:cNvPr id="29" name="CaixaDeTexto 28"/>
        <xdr:cNvSpPr txBox="1"/>
      </xdr:nvSpPr>
      <xdr:spPr>
        <a:xfrm>
          <a:off x="2326821"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3</xdr:col>
      <xdr:colOff>231321</xdr:colOff>
      <xdr:row>36</xdr:row>
      <xdr:rowOff>200025</xdr:rowOff>
    </xdr:from>
    <xdr:ext cx="184731" cy="264560"/>
    <xdr:sp macro="" textlink="">
      <xdr:nvSpPr>
        <xdr:cNvPr id="30" name="CaixaDeTexto 29"/>
        <xdr:cNvSpPr txBox="1"/>
      </xdr:nvSpPr>
      <xdr:spPr>
        <a:xfrm>
          <a:off x="2326821"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3</xdr:col>
      <xdr:colOff>231321</xdr:colOff>
      <xdr:row>36</xdr:row>
      <xdr:rowOff>200025</xdr:rowOff>
    </xdr:from>
    <xdr:ext cx="184731" cy="264560"/>
    <xdr:sp macro="" textlink="">
      <xdr:nvSpPr>
        <xdr:cNvPr id="31" name="CaixaDeTexto 30"/>
        <xdr:cNvSpPr txBox="1"/>
      </xdr:nvSpPr>
      <xdr:spPr>
        <a:xfrm>
          <a:off x="2326821"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3</xdr:col>
      <xdr:colOff>231321</xdr:colOff>
      <xdr:row>36</xdr:row>
      <xdr:rowOff>200025</xdr:rowOff>
    </xdr:from>
    <xdr:ext cx="184731" cy="264560"/>
    <xdr:sp macro="" textlink="">
      <xdr:nvSpPr>
        <xdr:cNvPr id="32" name="CaixaDeTexto 31"/>
        <xdr:cNvSpPr txBox="1"/>
      </xdr:nvSpPr>
      <xdr:spPr>
        <a:xfrm>
          <a:off x="2326821"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3</xdr:col>
      <xdr:colOff>231321</xdr:colOff>
      <xdr:row>36</xdr:row>
      <xdr:rowOff>200025</xdr:rowOff>
    </xdr:from>
    <xdr:ext cx="184731" cy="264560"/>
    <xdr:sp macro="" textlink="">
      <xdr:nvSpPr>
        <xdr:cNvPr id="33" name="CaixaDeTexto 32"/>
        <xdr:cNvSpPr txBox="1"/>
      </xdr:nvSpPr>
      <xdr:spPr>
        <a:xfrm>
          <a:off x="2326821"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3</xdr:col>
      <xdr:colOff>231321</xdr:colOff>
      <xdr:row>36</xdr:row>
      <xdr:rowOff>200025</xdr:rowOff>
    </xdr:from>
    <xdr:ext cx="184731" cy="264560"/>
    <xdr:sp macro="" textlink="">
      <xdr:nvSpPr>
        <xdr:cNvPr id="34" name="CaixaDeTexto 33"/>
        <xdr:cNvSpPr txBox="1"/>
      </xdr:nvSpPr>
      <xdr:spPr>
        <a:xfrm>
          <a:off x="2326821"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3</xdr:col>
      <xdr:colOff>231321</xdr:colOff>
      <xdr:row>36</xdr:row>
      <xdr:rowOff>200025</xdr:rowOff>
    </xdr:from>
    <xdr:ext cx="184731" cy="264560"/>
    <xdr:sp macro="" textlink="">
      <xdr:nvSpPr>
        <xdr:cNvPr id="35" name="CaixaDeTexto 34"/>
        <xdr:cNvSpPr txBox="1"/>
      </xdr:nvSpPr>
      <xdr:spPr>
        <a:xfrm>
          <a:off x="2326821"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3</xdr:col>
      <xdr:colOff>231321</xdr:colOff>
      <xdr:row>36</xdr:row>
      <xdr:rowOff>200025</xdr:rowOff>
    </xdr:from>
    <xdr:ext cx="184731" cy="264560"/>
    <xdr:sp macro="" textlink="">
      <xdr:nvSpPr>
        <xdr:cNvPr id="36" name="CaixaDeTexto 35"/>
        <xdr:cNvSpPr txBox="1"/>
      </xdr:nvSpPr>
      <xdr:spPr>
        <a:xfrm>
          <a:off x="2326821"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3</xdr:col>
      <xdr:colOff>231321</xdr:colOff>
      <xdr:row>36</xdr:row>
      <xdr:rowOff>200025</xdr:rowOff>
    </xdr:from>
    <xdr:ext cx="184731" cy="264560"/>
    <xdr:sp macro="" textlink="">
      <xdr:nvSpPr>
        <xdr:cNvPr id="37" name="CaixaDeTexto 36"/>
        <xdr:cNvSpPr txBox="1"/>
      </xdr:nvSpPr>
      <xdr:spPr>
        <a:xfrm>
          <a:off x="2326821"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3</xdr:col>
      <xdr:colOff>231321</xdr:colOff>
      <xdr:row>36</xdr:row>
      <xdr:rowOff>200025</xdr:rowOff>
    </xdr:from>
    <xdr:ext cx="184731" cy="264560"/>
    <xdr:sp macro="" textlink="">
      <xdr:nvSpPr>
        <xdr:cNvPr id="38" name="CaixaDeTexto 37"/>
        <xdr:cNvSpPr txBox="1"/>
      </xdr:nvSpPr>
      <xdr:spPr>
        <a:xfrm>
          <a:off x="2326821"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3</xdr:col>
      <xdr:colOff>231321</xdr:colOff>
      <xdr:row>36</xdr:row>
      <xdr:rowOff>200025</xdr:rowOff>
    </xdr:from>
    <xdr:ext cx="184731" cy="264560"/>
    <xdr:sp macro="" textlink="">
      <xdr:nvSpPr>
        <xdr:cNvPr id="39" name="CaixaDeTexto 38"/>
        <xdr:cNvSpPr txBox="1"/>
      </xdr:nvSpPr>
      <xdr:spPr>
        <a:xfrm>
          <a:off x="2326821"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3</xdr:col>
      <xdr:colOff>231321</xdr:colOff>
      <xdr:row>36</xdr:row>
      <xdr:rowOff>200025</xdr:rowOff>
    </xdr:from>
    <xdr:ext cx="184731" cy="264560"/>
    <xdr:sp macro="" textlink="">
      <xdr:nvSpPr>
        <xdr:cNvPr id="40" name="CaixaDeTexto 39"/>
        <xdr:cNvSpPr txBox="1"/>
      </xdr:nvSpPr>
      <xdr:spPr>
        <a:xfrm>
          <a:off x="2326821"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3</xdr:col>
      <xdr:colOff>231321</xdr:colOff>
      <xdr:row>36</xdr:row>
      <xdr:rowOff>200025</xdr:rowOff>
    </xdr:from>
    <xdr:ext cx="184731" cy="264560"/>
    <xdr:sp macro="" textlink="">
      <xdr:nvSpPr>
        <xdr:cNvPr id="41" name="CaixaDeTexto 40"/>
        <xdr:cNvSpPr txBox="1"/>
      </xdr:nvSpPr>
      <xdr:spPr>
        <a:xfrm>
          <a:off x="2326821"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3</xdr:col>
      <xdr:colOff>231321</xdr:colOff>
      <xdr:row>36</xdr:row>
      <xdr:rowOff>200025</xdr:rowOff>
    </xdr:from>
    <xdr:ext cx="184731" cy="264560"/>
    <xdr:sp macro="" textlink="">
      <xdr:nvSpPr>
        <xdr:cNvPr id="42" name="CaixaDeTexto 41"/>
        <xdr:cNvSpPr txBox="1"/>
      </xdr:nvSpPr>
      <xdr:spPr>
        <a:xfrm>
          <a:off x="2326821"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3</xdr:col>
      <xdr:colOff>231321</xdr:colOff>
      <xdr:row>36</xdr:row>
      <xdr:rowOff>200025</xdr:rowOff>
    </xdr:from>
    <xdr:ext cx="184731" cy="264560"/>
    <xdr:sp macro="" textlink="">
      <xdr:nvSpPr>
        <xdr:cNvPr id="43" name="CaixaDeTexto 42"/>
        <xdr:cNvSpPr txBox="1"/>
      </xdr:nvSpPr>
      <xdr:spPr>
        <a:xfrm>
          <a:off x="2326821"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3</xdr:col>
      <xdr:colOff>231321</xdr:colOff>
      <xdr:row>36</xdr:row>
      <xdr:rowOff>200025</xdr:rowOff>
    </xdr:from>
    <xdr:ext cx="184731" cy="264560"/>
    <xdr:sp macro="" textlink="">
      <xdr:nvSpPr>
        <xdr:cNvPr id="44" name="CaixaDeTexto 43"/>
        <xdr:cNvSpPr txBox="1"/>
      </xdr:nvSpPr>
      <xdr:spPr>
        <a:xfrm>
          <a:off x="2326821"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3</xdr:col>
      <xdr:colOff>231321</xdr:colOff>
      <xdr:row>36</xdr:row>
      <xdr:rowOff>200025</xdr:rowOff>
    </xdr:from>
    <xdr:ext cx="184731" cy="264560"/>
    <xdr:sp macro="" textlink="">
      <xdr:nvSpPr>
        <xdr:cNvPr id="45" name="CaixaDeTexto 44"/>
        <xdr:cNvSpPr txBox="1"/>
      </xdr:nvSpPr>
      <xdr:spPr>
        <a:xfrm>
          <a:off x="2326821"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3</xdr:col>
      <xdr:colOff>231321</xdr:colOff>
      <xdr:row>36</xdr:row>
      <xdr:rowOff>200025</xdr:rowOff>
    </xdr:from>
    <xdr:ext cx="184731" cy="264560"/>
    <xdr:sp macro="" textlink="">
      <xdr:nvSpPr>
        <xdr:cNvPr id="46" name="CaixaDeTexto 45"/>
        <xdr:cNvSpPr txBox="1"/>
      </xdr:nvSpPr>
      <xdr:spPr>
        <a:xfrm>
          <a:off x="2326821"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3</xdr:col>
      <xdr:colOff>231321</xdr:colOff>
      <xdr:row>36</xdr:row>
      <xdr:rowOff>200025</xdr:rowOff>
    </xdr:from>
    <xdr:ext cx="184731" cy="264560"/>
    <xdr:sp macro="" textlink="">
      <xdr:nvSpPr>
        <xdr:cNvPr id="47" name="CaixaDeTexto 46"/>
        <xdr:cNvSpPr txBox="1"/>
      </xdr:nvSpPr>
      <xdr:spPr>
        <a:xfrm>
          <a:off x="2326821"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3</xdr:col>
      <xdr:colOff>231321</xdr:colOff>
      <xdr:row>36</xdr:row>
      <xdr:rowOff>200025</xdr:rowOff>
    </xdr:from>
    <xdr:ext cx="184731" cy="264560"/>
    <xdr:sp macro="" textlink="">
      <xdr:nvSpPr>
        <xdr:cNvPr id="48" name="CaixaDeTexto 47"/>
        <xdr:cNvSpPr txBox="1"/>
      </xdr:nvSpPr>
      <xdr:spPr>
        <a:xfrm>
          <a:off x="2326821"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twoCellAnchor>
    <xdr:from>
      <xdr:col>2</xdr:col>
      <xdr:colOff>202267</xdr:colOff>
      <xdr:row>1</xdr:row>
      <xdr:rowOff>138393</xdr:rowOff>
    </xdr:from>
    <xdr:to>
      <xdr:col>3</xdr:col>
      <xdr:colOff>1938056</xdr:colOff>
      <xdr:row>3</xdr:row>
      <xdr:rowOff>67797</xdr:rowOff>
    </xdr:to>
    <xdr:pic>
      <xdr:nvPicPr>
        <xdr:cNvPr id="49" name="Imagem 52"/>
        <xdr:cNvPicPr>
          <a:picLocks noChangeAspect="1"/>
        </xdr:cNvPicPr>
      </xdr:nvPicPr>
      <xdr:blipFill>
        <a:blip xmlns:r="http://schemas.openxmlformats.org/officeDocument/2006/relationships" r:embed="rId1" cstate="print"/>
        <a:srcRect/>
        <a:stretch>
          <a:fillRect/>
        </a:stretch>
      </xdr:blipFill>
      <xdr:spPr bwMode="auto">
        <a:xfrm>
          <a:off x="1602442" y="338418"/>
          <a:ext cx="2431114" cy="719979"/>
        </a:xfrm>
        <a:prstGeom prst="rect">
          <a:avLst/>
        </a:prstGeom>
        <a:noFill/>
        <a:ln w="9525">
          <a:noFill/>
          <a:miter lim="800000"/>
          <a:headEnd/>
          <a:tailEnd/>
        </a:ln>
      </xdr:spPr>
    </xdr:pic>
    <xdr:clientData/>
  </xdr:twoCellAnchor>
  <xdr:oneCellAnchor>
    <xdr:from>
      <xdr:col>17</xdr:col>
      <xdr:colOff>0</xdr:colOff>
      <xdr:row>36</xdr:row>
      <xdr:rowOff>200025</xdr:rowOff>
    </xdr:from>
    <xdr:ext cx="184731" cy="264560"/>
    <xdr:sp macro="" textlink="">
      <xdr:nvSpPr>
        <xdr:cNvPr id="50" name="CaixaDeTexto 49"/>
        <xdr:cNvSpPr txBox="1"/>
      </xdr:nvSpPr>
      <xdr:spPr>
        <a:xfrm>
          <a:off x="20116800"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17</xdr:col>
      <xdr:colOff>0</xdr:colOff>
      <xdr:row>36</xdr:row>
      <xdr:rowOff>200025</xdr:rowOff>
    </xdr:from>
    <xdr:ext cx="184731" cy="264560"/>
    <xdr:sp macro="" textlink="">
      <xdr:nvSpPr>
        <xdr:cNvPr id="51" name="CaixaDeTexto 50"/>
        <xdr:cNvSpPr txBox="1"/>
      </xdr:nvSpPr>
      <xdr:spPr>
        <a:xfrm>
          <a:off x="20116800"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17</xdr:col>
      <xdr:colOff>0</xdr:colOff>
      <xdr:row>36</xdr:row>
      <xdr:rowOff>200025</xdr:rowOff>
    </xdr:from>
    <xdr:ext cx="184731" cy="264560"/>
    <xdr:sp macro="" textlink="">
      <xdr:nvSpPr>
        <xdr:cNvPr id="52" name="CaixaDeTexto 51"/>
        <xdr:cNvSpPr txBox="1"/>
      </xdr:nvSpPr>
      <xdr:spPr>
        <a:xfrm>
          <a:off x="20116800"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17</xdr:col>
      <xdr:colOff>0</xdr:colOff>
      <xdr:row>36</xdr:row>
      <xdr:rowOff>200025</xdr:rowOff>
    </xdr:from>
    <xdr:ext cx="184731" cy="264560"/>
    <xdr:sp macro="" textlink="">
      <xdr:nvSpPr>
        <xdr:cNvPr id="53" name="CaixaDeTexto 52"/>
        <xdr:cNvSpPr txBox="1"/>
      </xdr:nvSpPr>
      <xdr:spPr>
        <a:xfrm>
          <a:off x="20116800"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17</xdr:col>
      <xdr:colOff>0</xdr:colOff>
      <xdr:row>36</xdr:row>
      <xdr:rowOff>200025</xdr:rowOff>
    </xdr:from>
    <xdr:ext cx="184731" cy="264560"/>
    <xdr:sp macro="" textlink="">
      <xdr:nvSpPr>
        <xdr:cNvPr id="54" name="CaixaDeTexto 53"/>
        <xdr:cNvSpPr txBox="1"/>
      </xdr:nvSpPr>
      <xdr:spPr>
        <a:xfrm>
          <a:off x="20116800"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17</xdr:col>
      <xdr:colOff>0</xdr:colOff>
      <xdr:row>36</xdr:row>
      <xdr:rowOff>200025</xdr:rowOff>
    </xdr:from>
    <xdr:ext cx="184731" cy="264560"/>
    <xdr:sp macro="" textlink="">
      <xdr:nvSpPr>
        <xdr:cNvPr id="55" name="CaixaDeTexto 54"/>
        <xdr:cNvSpPr txBox="1"/>
      </xdr:nvSpPr>
      <xdr:spPr>
        <a:xfrm>
          <a:off x="20116800"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17</xdr:col>
      <xdr:colOff>0</xdr:colOff>
      <xdr:row>36</xdr:row>
      <xdr:rowOff>200025</xdr:rowOff>
    </xdr:from>
    <xdr:ext cx="184731" cy="264560"/>
    <xdr:sp macro="" textlink="">
      <xdr:nvSpPr>
        <xdr:cNvPr id="56" name="CaixaDeTexto 55"/>
        <xdr:cNvSpPr txBox="1"/>
      </xdr:nvSpPr>
      <xdr:spPr>
        <a:xfrm>
          <a:off x="20116800"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17</xdr:col>
      <xdr:colOff>0</xdr:colOff>
      <xdr:row>36</xdr:row>
      <xdr:rowOff>200025</xdr:rowOff>
    </xdr:from>
    <xdr:ext cx="184731" cy="264560"/>
    <xdr:sp macro="" textlink="">
      <xdr:nvSpPr>
        <xdr:cNvPr id="57" name="CaixaDeTexto 56"/>
        <xdr:cNvSpPr txBox="1"/>
      </xdr:nvSpPr>
      <xdr:spPr>
        <a:xfrm>
          <a:off x="20116800"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17</xdr:col>
      <xdr:colOff>0</xdr:colOff>
      <xdr:row>36</xdr:row>
      <xdr:rowOff>200025</xdr:rowOff>
    </xdr:from>
    <xdr:ext cx="184731" cy="264560"/>
    <xdr:sp macro="" textlink="">
      <xdr:nvSpPr>
        <xdr:cNvPr id="58" name="CaixaDeTexto 57"/>
        <xdr:cNvSpPr txBox="1"/>
      </xdr:nvSpPr>
      <xdr:spPr>
        <a:xfrm>
          <a:off x="20116800"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17</xdr:col>
      <xdr:colOff>0</xdr:colOff>
      <xdr:row>36</xdr:row>
      <xdr:rowOff>200025</xdr:rowOff>
    </xdr:from>
    <xdr:ext cx="184731" cy="264560"/>
    <xdr:sp macro="" textlink="">
      <xdr:nvSpPr>
        <xdr:cNvPr id="59" name="CaixaDeTexto 58"/>
        <xdr:cNvSpPr txBox="1"/>
      </xdr:nvSpPr>
      <xdr:spPr>
        <a:xfrm>
          <a:off x="20116800"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17</xdr:col>
      <xdr:colOff>0</xdr:colOff>
      <xdr:row>36</xdr:row>
      <xdr:rowOff>200025</xdr:rowOff>
    </xdr:from>
    <xdr:ext cx="184731" cy="264560"/>
    <xdr:sp macro="" textlink="">
      <xdr:nvSpPr>
        <xdr:cNvPr id="60" name="CaixaDeTexto 59"/>
        <xdr:cNvSpPr txBox="1"/>
      </xdr:nvSpPr>
      <xdr:spPr>
        <a:xfrm>
          <a:off x="20116800"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17</xdr:col>
      <xdr:colOff>0</xdr:colOff>
      <xdr:row>36</xdr:row>
      <xdr:rowOff>200025</xdr:rowOff>
    </xdr:from>
    <xdr:ext cx="184731" cy="264560"/>
    <xdr:sp macro="" textlink="">
      <xdr:nvSpPr>
        <xdr:cNvPr id="61" name="CaixaDeTexto 60"/>
        <xdr:cNvSpPr txBox="1"/>
      </xdr:nvSpPr>
      <xdr:spPr>
        <a:xfrm>
          <a:off x="20116800"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17</xdr:col>
      <xdr:colOff>0</xdr:colOff>
      <xdr:row>36</xdr:row>
      <xdr:rowOff>200025</xdr:rowOff>
    </xdr:from>
    <xdr:ext cx="184731" cy="264560"/>
    <xdr:sp macro="" textlink="">
      <xdr:nvSpPr>
        <xdr:cNvPr id="62" name="CaixaDeTexto 61"/>
        <xdr:cNvSpPr txBox="1"/>
      </xdr:nvSpPr>
      <xdr:spPr>
        <a:xfrm>
          <a:off x="20116800"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17</xdr:col>
      <xdr:colOff>0</xdr:colOff>
      <xdr:row>36</xdr:row>
      <xdr:rowOff>200025</xdr:rowOff>
    </xdr:from>
    <xdr:ext cx="184731" cy="264560"/>
    <xdr:sp macro="" textlink="">
      <xdr:nvSpPr>
        <xdr:cNvPr id="63" name="CaixaDeTexto 62"/>
        <xdr:cNvSpPr txBox="1"/>
      </xdr:nvSpPr>
      <xdr:spPr>
        <a:xfrm>
          <a:off x="20116800"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17</xdr:col>
      <xdr:colOff>0</xdr:colOff>
      <xdr:row>36</xdr:row>
      <xdr:rowOff>200025</xdr:rowOff>
    </xdr:from>
    <xdr:ext cx="184731" cy="264560"/>
    <xdr:sp macro="" textlink="">
      <xdr:nvSpPr>
        <xdr:cNvPr id="64" name="CaixaDeTexto 63"/>
        <xdr:cNvSpPr txBox="1"/>
      </xdr:nvSpPr>
      <xdr:spPr>
        <a:xfrm>
          <a:off x="20116800"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17</xdr:col>
      <xdr:colOff>0</xdr:colOff>
      <xdr:row>36</xdr:row>
      <xdr:rowOff>200025</xdr:rowOff>
    </xdr:from>
    <xdr:ext cx="184731" cy="264560"/>
    <xdr:sp macro="" textlink="">
      <xdr:nvSpPr>
        <xdr:cNvPr id="65" name="CaixaDeTexto 64"/>
        <xdr:cNvSpPr txBox="1"/>
      </xdr:nvSpPr>
      <xdr:spPr>
        <a:xfrm>
          <a:off x="20116800"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17</xdr:col>
      <xdr:colOff>0</xdr:colOff>
      <xdr:row>36</xdr:row>
      <xdr:rowOff>200025</xdr:rowOff>
    </xdr:from>
    <xdr:ext cx="184731" cy="264560"/>
    <xdr:sp macro="" textlink="">
      <xdr:nvSpPr>
        <xdr:cNvPr id="66" name="CaixaDeTexto 65"/>
        <xdr:cNvSpPr txBox="1"/>
      </xdr:nvSpPr>
      <xdr:spPr>
        <a:xfrm>
          <a:off x="20116800"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17</xdr:col>
      <xdr:colOff>0</xdr:colOff>
      <xdr:row>36</xdr:row>
      <xdr:rowOff>200025</xdr:rowOff>
    </xdr:from>
    <xdr:ext cx="184731" cy="264560"/>
    <xdr:sp macro="" textlink="">
      <xdr:nvSpPr>
        <xdr:cNvPr id="67" name="CaixaDeTexto 66"/>
        <xdr:cNvSpPr txBox="1"/>
      </xdr:nvSpPr>
      <xdr:spPr>
        <a:xfrm>
          <a:off x="20116800"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17</xdr:col>
      <xdr:colOff>0</xdr:colOff>
      <xdr:row>36</xdr:row>
      <xdr:rowOff>200025</xdr:rowOff>
    </xdr:from>
    <xdr:ext cx="184731" cy="264560"/>
    <xdr:sp macro="" textlink="">
      <xdr:nvSpPr>
        <xdr:cNvPr id="68" name="CaixaDeTexto 67"/>
        <xdr:cNvSpPr txBox="1"/>
      </xdr:nvSpPr>
      <xdr:spPr>
        <a:xfrm>
          <a:off x="20116800"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17</xdr:col>
      <xdr:colOff>0</xdr:colOff>
      <xdr:row>36</xdr:row>
      <xdr:rowOff>200025</xdr:rowOff>
    </xdr:from>
    <xdr:ext cx="184731" cy="264560"/>
    <xdr:sp macro="" textlink="">
      <xdr:nvSpPr>
        <xdr:cNvPr id="69" name="CaixaDeTexto 68"/>
        <xdr:cNvSpPr txBox="1"/>
      </xdr:nvSpPr>
      <xdr:spPr>
        <a:xfrm>
          <a:off x="20116800"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17</xdr:col>
      <xdr:colOff>0</xdr:colOff>
      <xdr:row>36</xdr:row>
      <xdr:rowOff>200025</xdr:rowOff>
    </xdr:from>
    <xdr:ext cx="184731" cy="264560"/>
    <xdr:sp macro="" textlink="">
      <xdr:nvSpPr>
        <xdr:cNvPr id="70" name="CaixaDeTexto 69"/>
        <xdr:cNvSpPr txBox="1"/>
      </xdr:nvSpPr>
      <xdr:spPr>
        <a:xfrm>
          <a:off x="20116800"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17</xdr:col>
      <xdr:colOff>0</xdr:colOff>
      <xdr:row>36</xdr:row>
      <xdr:rowOff>200025</xdr:rowOff>
    </xdr:from>
    <xdr:ext cx="184731" cy="264560"/>
    <xdr:sp macro="" textlink="">
      <xdr:nvSpPr>
        <xdr:cNvPr id="71" name="CaixaDeTexto 70"/>
        <xdr:cNvSpPr txBox="1"/>
      </xdr:nvSpPr>
      <xdr:spPr>
        <a:xfrm>
          <a:off x="20116800"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17</xdr:col>
      <xdr:colOff>0</xdr:colOff>
      <xdr:row>36</xdr:row>
      <xdr:rowOff>200025</xdr:rowOff>
    </xdr:from>
    <xdr:ext cx="184731" cy="264560"/>
    <xdr:sp macro="" textlink="">
      <xdr:nvSpPr>
        <xdr:cNvPr id="72" name="CaixaDeTexto 71"/>
        <xdr:cNvSpPr txBox="1"/>
      </xdr:nvSpPr>
      <xdr:spPr>
        <a:xfrm>
          <a:off x="20116800"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17</xdr:col>
      <xdr:colOff>0</xdr:colOff>
      <xdr:row>36</xdr:row>
      <xdr:rowOff>200025</xdr:rowOff>
    </xdr:from>
    <xdr:ext cx="184731" cy="264560"/>
    <xdr:sp macro="" textlink="">
      <xdr:nvSpPr>
        <xdr:cNvPr id="73" name="CaixaDeTexto 72"/>
        <xdr:cNvSpPr txBox="1"/>
      </xdr:nvSpPr>
      <xdr:spPr>
        <a:xfrm>
          <a:off x="20116800"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17</xdr:col>
      <xdr:colOff>0</xdr:colOff>
      <xdr:row>36</xdr:row>
      <xdr:rowOff>200025</xdr:rowOff>
    </xdr:from>
    <xdr:ext cx="184731" cy="264560"/>
    <xdr:sp macro="" textlink="">
      <xdr:nvSpPr>
        <xdr:cNvPr id="74" name="CaixaDeTexto 73"/>
        <xdr:cNvSpPr txBox="1"/>
      </xdr:nvSpPr>
      <xdr:spPr>
        <a:xfrm>
          <a:off x="20116800"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17</xdr:col>
      <xdr:colOff>0</xdr:colOff>
      <xdr:row>36</xdr:row>
      <xdr:rowOff>200025</xdr:rowOff>
    </xdr:from>
    <xdr:ext cx="184731" cy="264560"/>
    <xdr:sp macro="" textlink="">
      <xdr:nvSpPr>
        <xdr:cNvPr id="75" name="CaixaDeTexto 74"/>
        <xdr:cNvSpPr txBox="1"/>
      </xdr:nvSpPr>
      <xdr:spPr>
        <a:xfrm>
          <a:off x="20116800"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17</xdr:col>
      <xdr:colOff>0</xdr:colOff>
      <xdr:row>36</xdr:row>
      <xdr:rowOff>200025</xdr:rowOff>
    </xdr:from>
    <xdr:ext cx="184731" cy="264560"/>
    <xdr:sp macro="" textlink="">
      <xdr:nvSpPr>
        <xdr:cNvPr id="76" name="CaixaDeTexto 75"/>
        <xdr:cNvSpPr txBox="1"/>
      </xdr:nvSpPr>
      <xdr:spPr>
        <a:xfrm>
          <a:off x="20116800"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17</xdr:col>
      <xdr:colOff>0</xdr:colOff>
      <xdr:row>36</xdr:row>
      <xdr:rowOff>200025</xdr:rowOff>
    </xdr:from>
    <xdr:ext cx="184731" cy="264560"/>
    <xdr:sp macro="" textlink="">
      <xdr:nvSpPr>
        <xdr:cNvPr id="77" name="CaixaDeTexto 76"/>
        <xdr:cNvSpPr txBox="1"/>
      </xdr:nvSpPr>
      <xdr:spPr>
        <a:xfrm>
          <a:off x="20116800"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17</xdr:col>
      <xdr:colOff>0</xdr:colOff>
      <xdr:row>36</xdr:row>
      <xdr:rowOff>200025</xdr:rowOff>
    </xdr:from>
    <xdr:ext cx="184731" cy="264560"/>
    <xdr:sp macro="" textlink="">
      <xdr:nvSpPr>
        <xdr:cNvPr id="78" name="CaixaDeTexto 77"/>
        <xdr:cNvSpPr txBox="1"/>
      </xdr:nvSpPr>
      <xdr:spPr>
        <a:xfrm>
          <a:off x="20116800"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17</xdr:col>
      <xdr:colOff>0</xdr:colOff>
      <xdr:row>36</xdr:row>
      <xdr:rowOff>200025</xdr:rowOff>
    </xdr:from>
    <xdr:ext cx="184731" cy="264560"/>
    <xdr:sp macro="" textlink="">
      <xdr:nvSpPr>
        <xdr:cNvPr id="79" name="CaixaDeTexto 78"/>
        <xdr:cNvSpPr txBox="1"/>
      </xdr:nvSpPr>
      <xdr:spPr>
        <a:xfrm>
          <a:off x="20116800"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17</xdr:col>
      <xdr:colOff>0</xdr:colOff>
      <xdr:row>36</xdr:row>
      <xdr:rowOff>200025</xdr:rowOff>
    </xdr:from>
    <xdr:ext cx="184731" cy="264560"/>
    <xdr:sp macro="" textlink="">
      <xdr:nvSpPr>
        <xdr:cNvPr id="80" name="CaixaDeTexto 79"/>
        <xdr:cNvSpPr txBox="1"/>
      </xdr:nvSpPr>
      <xdr:spPr>
        <a:xfrm>
          <a:off x="20116800"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17</xdr:col>
      <xdr:colOff>0</xdr:colOff>
      <xdr:row>36</xdr:row>
      <xdr:rowOff>200025</xdr:rowOff>
    </xdr:from>
    <xdr:ext cx="184731" cy="264560"/>
    <xdr:sp macro="" textlink="">
      <xdr:nvSpPr>
        <xdr:cNvPr id="81" name="CaixaDeTexto 80"/>
        <xdr:cNvSpPr txBox="1"/>
      </xdr:nvSpPr>
      <xdr:spPr>
        <a:xfrm>
          <a:off x="20116800"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17</xdr:col>
      <xdr:colOff>0</xdr:colOff>
      <xdr:row>36</xdr:row>
      <xdr:rowOff>200025</xdr:rowOff>
    </xdr:from>
    <xdr:ext cx="184731" cy="264560"/>
    <xdr:sp macro="" textlink="">
      <xdr:nvSpPr>
        <xdr:cNvPr id="82" name="CaixaDeTexto 81"/>
        <xdr:cNvSpPr txBox="1"/>
      </xdr:nvSpPr>
      <xdr:spPr>
        <a:xfrm>
          <a:off x="20116800"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17</xdr:col>
      <xdr:colOff>0</xdr:colOff>
      <xdr:row>36</xdr:row>
      <xdr:rowOff>200025</xdr:rowOff>
    </xdr:from>
    <xdr:ext cx="184731" cy="264560"/>
    <xdr:sp macro="" textlink="">
      <xdr:nvSpPr>
        <xdr:cNvPr id="83" name="CaixaDeTexto 82"/>
        <xdr:cNvSpPr txBox="1"/>
      </xdr:nvSpPr>
      <xdr:spPr>
        <a:xfrm>
          <a:off x="20116800"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17</xdr:col>
      <xdr:colOff>0</xdr:colOff>
      <xdr:row>36</xdr:row>
      <xdr:rowOff>200025</xdr:rowOff>
    </xdr:from>
    <xdr:ext cx="184731" cy="264560"/>
    <xdr:sp macro="" textlink="">
      <xdr:nvSpPr>
        <xdr:cNvPr id="84" name="CaixaDeTexto 83"/>
        <xdr:cNvSpPr txBox="1"/>
      </xdr:nvSpPr>
      <xdr:spPr>
        <a:xfrm>
          <a:off x="20116800"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17</xdr:col>
      <xdr:colOff>0</xdr:colOff>
      <xdr:row>36</xdr:row>
      <xdr:rowOff>200025</xdr:rowOff>
    </xdr:from>
    <xdr:ext cx="184731" cy="264560"/>
    <xdr:sp macro="" textlink="">
      <xdr:nvSpPr>
        <xdr:cNvPr id="85" name="CaixaDeTexto 84"/>
        <xdr:cNvSpPr txBox="1"/>
      </xdr:nvSpPr>
      <xdr:spPr>
        <a:xfrm>
          <a:off x="20116800"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17</xdr:col>
      <xdr:colOff>0</xdr:colOff>
      <xdr:row>36</xdr:row>
      <xdr:rowOff>200025</xdr:rowOff>
    </xdr:from>
    <xdr:ext cx="184731" cy="264560"/>
    <xdr:sp macro="" textlink="">
      <xdr:nvSpPr>
        <xdr:cNvPr id="86" name="CaixaDeTexto 85"/>
        <xdr:cNvSpPr txBox="1"/>
      </xdr:nvSpPr>
      <xdr:spPr>
        <a:xfrm>
          <a:off x="20116800"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17</xdr:col>
      <xdr:colOff>0</xdr:colOff>
      <xdr:row>36</xdr:row>
      <xdr:rowOff>200025</xdr:rowOff>
    </xdr:from>
    <xdr:ext cx="184731" cy="264560"/>
    <xdr:sp macro="" textlink="">
      <xdr:nvSpPr>
        <xdr:cNvPr id="87" name="CaixaDeTexto 86"/>
        <xdr:cNvSpPr txBox="1"/>
      </xdr:nvSpPr>
      <xdr:spPr>
        <a:xfrm>
          <a:off x="20116800"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17</xdr:col>
      <xdr:colOff>0</xdr:colOff>
      <xdr:row>36</xdr:row>
      <xdr:rowOff>200025</xdr:rowOff>
    </xdr:from>
    <xdr:ext cx="184731" cy="264560"/>
    <xdr:sp macro="" textlink="">
      <xdr:nvSpPr>
        <xdr:cNvPr id="88" name="CaixaDeTexto 87"/>
        <xdr:cNvSpPr txBox="1"/>
      </xdr:nvSpPr>
      <xdr:spPr>
        <a:xfrm>
          <a:off x="20116800"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17</xdr:col>
      <xdr:colOff>0</xdr:colOff>
      <xdr:row>36</xdr:row>
      <xdr:rowOff>200025</xdr:rowOff>
    </xdr:from>
    <xdr:ext cx="184731" cy="264560"/>
    <xdr:sp macro="" textlink="">
      <xdr:nvSpPr>
        <xdr:cNvPr id="89" name="CaixaDeTexto 88"/>
        <xdr:cNvSpPr txBox="1"/>
      </xdr:nvSpPr>
      <xdr:spPr>
        <a:xfrm>
          <a:off x="20116800"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17</xdr:col>
      <xdr:colOff>0</xdr:colOff>
      <xdr:row>36</xdr:row>
      <xdr:rowOff>200025</xdr:rowOff>
    </xdr:from>
    <xdr:ext cx="184731" cy="264560"/>
    <xdr:sp macro="" textlink="">
      <xdr:nvSpPr>
        <xdr:cNvPr id="90" name="CaixaDeTexto 89"/>
        <xdr:cNvSpPr txBox="1"/>
      </xdr:nvSpPr>
      <xdr:spPr>
        <a:xfrm>
          <a:off x="20116800"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17</xdr:col>
      <xdr:colOff>0</xdr:colOff>
      <xdr:row>36</xdr:row>
      <xdr:rowOff>200025</xdr:rowOff>
    </xdr:from>
    <xdr:ext cx="184731" cy="264560"/>
    <xdr:sp macro="" textlink="">
      <xdr:nvSpPr>
        <xdr:cNvPr id="91" name="CaixaDeTexto 90"/>
        <xdr:cNvSpPr txBox="1"/>
      </xdr:nvSpPr>
      <xdr:spPr>
        <a:xfrm>
          <a:off x="20116800"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17</xdr:col>
      <xdr:colOff>0</xdr:colOff>
      <xdr:row>36</xdr:row>
      <xdr:rowOff>200025</xdr:rowOff>
    </xdr:from>
    <xdr:ext cx="184731" cy="264560"/>
    <xdr:sp macro="" textlink="">
      <xdr:nvSpPr>
        <xdr:cNvPr id="92" name="CaixaDeTexto 91"/>
        <xdr:cNvSpPr txBox="1"/>
      </xdr:nvSpPr>
      <xdr:spPr>
        <a:xfrm>
          <a:off x="20116800"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17</xdr:col>
      <xdr:colOff>0</xdr:colOff>
      <xdr:row>36</xdr:row>
      <xdr:rowOff>200025</xdr:rowOff>
    </xdr:from>
    <xdr:ext cx="184731" cy="264560"/>
    <xdr:sp macro="" textlink="">
      <xdr:nvSpPr>
        <xdr:cNvPr id="93" name="CaixaDeTexto 92"/>
        <xdr:cNvSpPr txBox="1"/>
      </xdr:nvSpPr>
      <xdr:spPr>
        <a:xfrm>
          <a:off x="20116800"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17</xdr:col>
      <xdr:colOff>0</xdr:colOff>
      <xdr:row>36</xdr:row>
      <xdr:rowOff>200025</xdr:rowOff>
    </xdr:from>
    <xdr:ext cx="184731" cy="264560"/>
    <xdr:sp macro="" textlink="">
      <xdr:nvSpPr>
        <xdr:cNvPr id="94" name="CaixaDeTexto 93"/>
        <xdr:cNvSpPr txBox="1"/>
      </xdr:nvSpPr>
      <xdr:spPr>
        <a:xfrm>
          <a:off x="20116800"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17</xdr:col>
      <xdr:colOff>0</xdr:colOff>
      <xdr:row>36</xdr:row>
      <xdr:rowOff>200025</xdr:rowOff>
    </xdr:from>
    <xdr:ext cx="184731" cy="264560"/>
    <xdr:sp macro="" textlink="">
      <xdr:nvSpPr>
        <xdr:cNvPr id="95" name="CaixaDeTexto 94"/>
        <xdr:cNvSpPr txBox="1"/>
      </xdr:nvSpPr>
      <xdr:spPr>
        <a:xfrm>
          <a:off x="20116800"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17</xdr:col>
      <xdr:colOff>0</xdr:colOff>
      <xdr:row>36</xdr:row>
      <xdr:rowOff>200025</xdr:rowOff>
    </xdr:from>
    <xdr:ext cx="184731" cy="264560"/>
    <xdr:sp macro="" textlink="">
      <xdr:nvSpPr>
        <xdr:cNvPr id="96" name="CaixaDeTexto 95"/>
        <xdr:cNvSpPr txBox="1"/>
      </xdr:nvSpPr>
      <xdr:spPr>
        <a:xfrm>
          <a:off x="20116800"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17</xdr:col>
      <xdr:colOff>0</xdr:colOff>
      <xdr:row>36</xdr:row>
      <xdr:rowOff>200025</xdr:rowOff>
    </xdr:from>
    <xdr:ext cx="184731" cy="264560"/>
    <xdr:sp macro="" textlink="">
      <xdr:nvSpPr>
        <xdr:cNvPr id="97" name="CaixaDeTexto 96"/>
        <xdr:cNvSpPr txBox="1"/>
      </xdr:nvSpPr>
      <xdr:spPr>
        <a:xfrm>
          <a:off x="20116800" y="1189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3</xdr:col>
      <xdr:colOff>231321</xdr:colOff>
      <xdr:row>37</xdr:row>
      <xdr:rowOff>200025</xdr:rowOff>
    </xdr:from>
    <xdr:ext cx="184731" cy="264560"/>
    <xdr:sp macro="" textlink="">
      <xdr:nvSpPr>
        <xdr:cNvPr id="2" name="CaixaDeTexto 1"/>
        <xdr:cNvSpPr txBox="1"/>
      </xdr:nvSpPr>
      <xdr:spPr>
        <a:xfrm>
          <a:off x="2231571" y="840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3</xdr:col>
      <xdr:colOff>231321</xdr:colOff>
      <xdr:row>37</xdr:row>
      <xdr:rowOff>200025</xdr:rowOff>
    </xdr:from>
    <xdr:ext cx="184731" cy="264560"/>
    <xdr:sp macro="" textlink="">
      <xdr:nvSpPr>
        <xdr:cNvPr id="3" name="CaixaDeTexto 2"/>
        <xdr:cNvSpPr txBox="1"/>
      </xdr:nvSpPr>
      <xdr:spPr>
        <a:xfrm>
          <a:off x="2231571" y="840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3</xdr:col>
      <xdr:colOff>231321</xdr:colOff>
      <xdr:row>37</xdr:row>
      <xdr:rowOff>200025</xdr:rowOff>
    </xdr:from>
    <xdr:ext cx="184731" cy="264560"/>
    <xdr:sp macro="" textlink="">
      <xdr:nvSpPr>
        <xdr:cNvPr id="4" name="CaixaDeTexto 3"/>
        <xdr:cNvSpPr txBox="1"/>
      </xdr:nvSpPr>
      <xdr:spPr>
        <a:xfrm>
          <a:off x="2231571" y="840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3</xdr:col>
      <xdr:colOff>231321</xdr:colOff>
      <xdr:row>37</xdr:row>
      <xdr:rowOff>200025</xdr:rowOff>
    </xdr:from>
    <xdr:ext cx="184731" cy="264560"/>
    <xdr:sp macro="" textlink="">
      <xdr:nvSpPr>
        <xdr:cNvPr id="5" name="CaixaDeTexto 4"/>
        <xdr:cNvSpPr txBox="1"/>
      </xdr:nvSpPr>
      <xdr:spPr>
        <a:xfrm>
          <a:off x="2231571" y="840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3</xdr:col>
      <xdr:colOff>231321</xdr:colOff>
      <xdr:row>37</xdr:row>
      <xdr:rowOff>200025</xdr:rowOff>
    </xdr:from>
    <xdr:ext cx="184731" cy="264560"/>
    <xdr:sp macro="" textlink="">
      <xdr:nvSpPr>
        <xdr:cNvPr id="6" name="CaixaDeTexto 5"/>
        <xdr:cNvSpPr txBox="1"/>
      </xdr:nvSpPr>
      <xdr:spPr>
        <a:xfrm>
          <a:off x="2231571" y="840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3</xdr:col>
      <xdr:colOff>231321</xdr:colOff>
      <xdr:row>37</xdr:row>
      <xdr:rowOff>200025</xdr:rowOff>
    </xdr:from>
    <xdr:ext cx="184731" cy="264560"/>
    <xdr:sp macro="" textlink="">
      <xdr:nvSpPr>
        <xdr:cNvPr id="7" name="CaixaDeTexto 6"/>
        <xdr:cNvSpPr txBox="1"/>
      </xdr:nvSpPr>
      <xdr:spPr>
        <a:xfrm>
          <a:off x="2231571" y="840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3</xdr:col>
      <xdr:colOff>231321</xdr:colOff>
      <xdr:row>37</xdr:row>
      <xdr:rowOff>200025</xdr:rowOff>
    </xdr:from>
    <xdr:ext cx="184731" cy="264560"/>
    <xdr:sp macro="" textlink="">
      <xdr:nvSpPr>
        <xdr:cNvPr id="8" name="CaixaDeTexto 7"/>
        <xdr:cNvSpPr txBox="1"/>
      </xdr:nvSpPr>
      <xdr:spPr>
        <a:xfrm>
          <a:off x="2231571" y="840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3</xdr:col>
      <xdr:colOff>231321</xdr:colOff>
      <xdr:row>37</xdr:row>
      <xdr:rowOff>200025</xdr:rowOff>
    </xdr:from>
    <xdr:ext cx="184731" cy="264560"/>
    <xdr:sp macro="" textlink="">
      <xdr:nvSpPr>
        <xdr:cNvPr id="9" name="CaixaDeTexto 8"/>
        <xdr:cNvSpPr txBox="1"/>
      </xdr:nvSpPr>
      <xdr:spPr>
        <a:xfrm>
          <a:off x="2231571" y="840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3</xdr:col>
      <xdr:colOff>231321</xdr:colOff>
      <xdr:row>37</xdr:row>
      <xdr:rowOff>200025</xdr:rowOff>
    </xdr:from>
    <xdr:ext cx="184731" cy="264560"/>
    <xdr:sp macro="" textlink="">
      <xdr:nvSpPr>
        <xdr:cNvPr id="10" name="CaixaDeTexto 9"/>
        <xdr:cNvSpPr txBox="1"/>
      </xdr:nvSpPr>
      <xdr:spPr>
        <a:xfrm>
          <a:off x="2231571" y="840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3</xdr:col>
      <xdr:colOff>231321</xdr:colOff>
      <xdr:row>37</xdr:row>
      <xdr:rowOff>200025</xdr:rowOff>
    </xdr:from>
    <xdr:ext cx="184731" cy="264560"/>
    <xdr:sp macro="" textlink="">
      <xdr:nvSpPr>
        <xdr:cNvPr id="11" name="CaixaDeTexto 10"/>
        <xdr:cNvSpPr txBox="1"/>
      </xdr:nvSpPr>
      <xdr:spPr>
        <a:xfrm>
          <a:off x="2231571" y="840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3</xdr:col>
      <xdr:colOff>231321</xdr:colOff>
      <xdr:row>37</xdr:row>
      <xdr:rowOff>200025</xdr:rowOff>
    </xdr:from>
    <xdr:ext cx="184731" cy="264560"/>
    <xdr:sp macro="" textlink="">
      <xdr:nvSpPr>
        <xdr:cNvPr id="12" name="CaixaDeTexto 11"/>
        <xdr:cNvSpPr txBox="1"/>
      </xdr:nvSpPr>
      <xdr:spPr>
        <a:xfrm>
          <a:off x="2231571" y="840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3</xdr:col>
      <xdr:colOff>231321</xdr:colOff>
      <xdr:row>37</xdr:row>
      <xdr:rowOff>200025</xdr:rowOff>
    </xdr:from>
    <xdr:ext cx="184731" cy="264560"/>
    <xdr:sp macro="" textlink="">
      <xdr:nvSpPr>
        <xdr:cNvPr id="13" name="CaixaDeTexto 12"/>
        <xdr:cNvSpPr txBox="1"/>
      </xdr:nvSpPr>
      <xdr:spPr>
        <a:xfrm>
          <a:off x="2231571" y="840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3</xdr:col>
      <xdr:colOff>231321</xdr:colOff>
      <xdr:row>37</xdr:row>
      <xdr:rowOff>200025</xdr:rowOff>
    </xdr:from>
    <xdr:ext cx="184731" cy="264560"/>
    <xdr:sp macro="" textlink="">
      <xdr:nvSpPr>
        <xdr:cNvPr id="14" name="CaixaDeTexto 13"/>
        <xdr:cNvSpPr txBox="1"/>
      </xdr:nvSpPr>
      <xdr:spPr>
        <a:xfrm>
          <a:off x="2231571" y="840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3</xdr:col>
      <xdr:colOff>231321</xdr:colOff>
      <xdr:row>37</xdr:row>
      <xdr:rowOff>200025</xdr:rowOff>
    </xdr:from>
    <xdr:ext cx="184731" cy="264560"/>
    <xdr:sp macro="" textlink="">
      <xdr:nvSpPr>
        <xdr:cNvPr id="15" name="CaixaDeTexto 14"/>
        <xdr:cNvSpPr txBox="1"/>
      </xdr:nvSpPr>
      <xdr:spPr>
        <a:xfrm>
          <a:off x="2231571" y="840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3</xdr:col>
      <xdr:colOff>231321</xdr:colOff>
      <xdr:row>37</xdr:row>
      <xdr:rowOff>200025</xdr:rowOff>
    </xdr:from>
    <xdr:ext cx="184731" cy="264560"/>
    <xdr:sp macro="" textlink="">
      <xdr:nvSpPr>
        <xdr:cNvPr id="16" name="CaixaDeTexto 15"/>
        <xdr:cNvSpPr txBox="1"/>
      </xdr:nvSpPr>
      <xdr:spPr>
        <a:xfrm>
          <a:off x="2231571" y="840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3</xdr:col>
      <xdr:colOff>231321</xdr:colOff>
      <xdr:row>37</xdr:row>
      <xdr:rowOff>200025</xdr:rowOff>
    </xdr:from>
    <xdr:ext cx="184731" cy="264560"/>
    <xdr:sp macro="" textlink="">
      <xdr:nvSpPr>
        <xdr:cNvPr id="17" name="CaixaDeTexto 16"/>
        <xdr:cNvSpPr txBox="1"/>
      </xdr:nvSpPr>
      <xdr:spPr>
        <a:xfrm>
          <a:off x="2231571" y="840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3</xdr:col>
      <xdr:colOff>231321</xdr:colOff>
      <xdr:row>37</xdr:row>
      <xdr:rowOff>200025</xdr:rowOff>
    </xdr:from>
    <xdr:ext cx="184731" cy="264560"/>
    <xdr:sp macro="" textlink="">
      <xdr:nvSpPr>
        <xdr:cNvPr id="18" name="CaixaDeTexto 17"/>
        <xdr:cNvSpPr txBox="1"/>
      </xdr:nvSpPr>
      <xdr:spPr>
        <a:xfrm>
          <a:off x="2231571" y="840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3</xdr:col>
      <xdr:colOff>231321</xdr:colOff>
      <xdr:row>37</xdr:row>
      <xdr:rowOff>200025</xdr:rowOff>
    </xdr:from>
    <xdr:ext cx="184731" cy="264560"/>
    <xdr:sp macro="" textlink="">
      <xdr:nvSpPr>
        <xdr:cNvPr id="19" name="CaixaDeTexto 18"/>
        <xdr:cNvSpPr txBox="1"/>
      </xdr:nvSpPr>
      <xdr:spPr>
        <a:xfrm>
          <a:off x="2231571" y="840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3</xdr:col>
      <xdr:colOff>231321</xdr:colOff>
      <xdr:row>37</xdr:row>
      <xdr:rowOff>200025</xdr:rowOff>
    </xdr:from>
    <xdr:ext cx="184731" cy="264560"/>
    <xdr:sp macro="" textlink="">
      <xdr:nvSpPr>
        <xdr:cNvPr id="20" name="CaixaDeTexto 19"/>
        <xdr:cNvSpPr txBox="1"/>
      </xdr:nvSpPr>
      <xdr:spPr>
        <a:xfrm>
          <a:off x="2231571" y="840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3</xdr:col>
      <xdr:colOff>231321</xdr:colOff>
      <xdr:row>37</xdr:row>
      <xdr:rowOff>200025</xdr:rowOff>
    </xdr:from>
    <xdr:ext cx="184731" cy="264560"/>
    <xdr:sp macro="" textlink="">
      <xdr:nvSpPr>
        <xdr:cNvPr id="21" name="CaixaDeTexto 20"/>
        <xdr:cNvSpPr txBox="1"/>
      </xdr:nvSpPr>
      <xdr:spPr>
        <a:xfrm>
          <a:off x="2231571" y="840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3</xdr:col>
      <xdr:colOff>231321</xdr:colOff>
      <xdr:row>37</xdr:row>
      <xdr:rowOff>200025</xdr:rowOff>
    </xdr:from>
    <xdr:ext cx="184731" cy="264560"/>
    <xdr:sp macro="" textlink="">
      <xdr:nvSpPr>
        <xdr:cNvPr id="22" name="CaixaDeTexto 21"/>
        <xdr:cNvSpPr txBox="1"/>
      </xdr:nvSpPr>
      <xdr:spPr>
        <a:xfrm>
          <a:off x="2231571" y="840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3</xdr:col>
      <xdr:colOff>231321</xdr:colOff>
      <xdr:row>37</xdr:row>
      <xdr:rowOff>200025</xdr:rowOff>
    </xdr:from>
    <xdr:ext cx="184731" cy="264560"/>
    <xdr:sp macro="" textlink="">
      <xdr:nvSpPr>
        <xdr:cNvPr id="23" name="CaixaDeTexto 22"/>
        <xdr:cNvSpPr txBox="1"/>
      </xdr:nvSpPr>
      <xdr:spPr>
        <a:xfrm>
          <a:off x="2231571" y="840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3</xdr:col>
      <xdr:colOff>231321</xdr:colOff>
      <xdr:row>37</xdr:row>
      <xdr:rowOff>200025</xdr:rowOff>
    </xdr:from>
    <xdr:ext cx="184731" cy="264560"/>
    <xdr:sp macro="" textlink="">
      <xdr:nvSpPr>
        <xdr:cNvPr id="24" name="CaixaDeTexto 23"/>
        <xdr:cNvSpPr txBox="1"/>
      </xdr:nvSpPr>
      <xdr:spPr>
        <a:xfrm>
          <a:off x="2231571" y="840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3</xdr:col>
      <xdr:colOff>231321</xdr:colOff>
      <xdr:row>37</xdr:row>
      <xdr:rowOff>200025</xdr:rowOff>
    </xdr:from>
    <xdr:ext cx="184731" cy="264560"/>
    <xdr:sp macro="" textlink="">
      <xdr:nvSpPr>
        <xdr:cNvPr id="25" name="CaixaDeTexto 24"/>
        <xdr:cNvSpPr txBox="1"/>
      </xdr:nvSpPr>
      <xdr:spPr>
        <a:xfrm>
          <a:off x="2231571" y="840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3</xdr:col>
      <xdr:colOff>231321</xdr:colOff>
      <xdr:row>37</xdr:row>
      <xdr:rowOff>200025</xdr:rowOff>
    </xdr:from>
    <xdr:ext cx="184731" cy="264560"/>
    <xdr:sp macro="" textlink="">
      <xdr:nvSpPr>
        <xdr:cNvPr id="26" name="CaixaDeTexto 25"/>
        <xdr:cNvSpPr txBox="1"/>
      </xdr:nvSpPr>
      <xdr:spPr>
        <a:xfrm>
          <a:off x="2231571" y="840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3</xdr:col>
      <xdr:colOff>231321</xdr:colOff>
      <xdr:row>37</xdr:row>
      <xdr:rowOff>200025</xdr:rowOff>
    </xdr:from>
    <xdr:ext cx="184731" cy="264560"/>
    <xdr:sp macro="" textlink="">
      <xdr:nvSpPr>
        <xdr:cNvPr id="27" name="CaixaDeTexto 26"/>
        <xdr:cNvSpPr txBox="1"/>
      </xdr:nvSpPr>
      <xdr:spPr>
        <a:xfrm>
          <a:off x="2231571" y="840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3</xdr:col>
      <xdr:colOff>231321</xdr:colOff>
      <xdr:row>37</xdr:row>
      <xdr:rowOff>200025</xdr:rowOff>
    </xdr:from>
    <xdr:ext cx="184731" cy="264560"/>
    <xdr:sp macro="" textlink="">
      <xdr:nvSpPr>
        <xdr:cNvPr id="28" name="CaixaDeTexto 27"/>
        <xdr:cNvSpPr txBox="1"/>
      </xdr:nvSpPr>
      <xdr:spPr>
        <a:xfrm>
          <a:off x="2231571" y="840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3</xdr:col>
      <xdr:colOff>231321</xdr:colOff>
      <xdr:row>37</xdr:row>
      <xdr:rowOff>200025</xdr:rowOff>
    </xdr:from>
    <xdr:ext cx="184731" cy="264560"/>
    <xdr:sp macro="" textlink="">
      <xdr:nvSpPr>
        <xdr:cNvPr id="29" name="CaixaDeTexto 28"/>
        <xdr:cNvSpPr txBox="1"/>
      </xdr:nvSpPr>
      <xdr:spPr>
        <a:xfrm>
          <a:off x="2231571" y="840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3</xdr:col>
      <xdr:colOff>231321</xdr:colOff>
      <xdr:row>37</xdr:row>
      <xdr:rowOff>200025</xdr:rowOff>
    </xdr:from>
    <xdr:ext cx="184731" cy="264560"/>
    <xdr:sp macro="" textlink="">
      <xdr:nvSpPr>
        <xdr:cNvPr id="30" name="CaixaDeTexto 29"/>
        <xdr:cNvSpPr txBox="1"/>
      </xdr:nvSpPr>
      <xdr:spPr>
        <a:xfrm>
          <a:off x="2231571" y="840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3</xdr:col>
      <xdr:colOff>231321</xdr:colOff>
      <xdr:row>37</xdr:row>
      <xdr:rowOff>200025</xdr:rowOff>
    </xdr:from>
    <xdr:ext cx="184731" cy="264560"/>
    <xdr:sp macro="" textlink="">
      <xdr:nvSpPr>
        <xdr:cNvPr id="31" name="CaixaDeTexto 30"/>
        <xdr:cNvSpPr txBox="1"/>
      </xdr:nvSpPr>
      <xdr:spPr>
        <a:xfrm>
          <a:off x="2231571" y="840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3</xdr:col>
      <xdr:colOff>231321</xdr:colOff>
      <xdr:row>37</xdr:row>
      <xdr:rowOff>200025</xdr:rowOff>
    </xdr:from>
    <xdr:ext cx="184731" cy="264560"/>
    <xdr:sp macro="" textlink="">
      <xdr:nvSpPr>
        <xdr:cNvPr id="32" name="CaixaDeTexto 31"/>
        <xdr:cNvSpPr txBox="1"/>
      </xdr:nvSpPr>
      <xdr:spPr>
        <a:xfrm>
          <a:off x="2231571" y="840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3</xdr:col>
      <xdr:colOff>231321</xdr:colOff>
      <xdr:row>37</xdr:row>
      <xdr:rowOff>200025</xdr:rowOff>
    </xdr:from>
    <xdr:ext cx="184731" cy="264560"/>
    <xdr:sp macro="" textlink="">
      <xdr:nvSpPr>
        <xdr:cNvPr id="33" name="CaixaDeTexto 32"/>
        <xdr:cNvSpPr txBox="1"/>
      </xdr:nvSpPr>
      <xdr:spPr>
        <a:xfrm>
          <a:off x="2231571" y="840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3</xdr:col>
      <xdr:colOff>231321</xdr:colOff>
      <xdr:row>37</xdr:row>
      <xdr:rowOff>200025</xdr:rowOff>
    </xdr:from>
    <xdr:ext cx="184731" cy="264560"/>
    <xdr:sp macro="" textlink="">
      <xdr:nvSpPr>
        <xdr:cNvPr id="34" name="CaixaDeTexto 33"/>
        <xdr:cNvSpPr txBox="1"/>
      </xdr:nvSpPr>
      <xdr:spPr>
        <a:xfrm>
          <a:off x="2231571" y="840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3</xdr:col>
      <xdr:colOff>231321</xdr:colOff>
      <xdr:row>37</xdr:row>
      <xdr:rowOff>200025</xdr:rowOff>
    </xdr:from>
    <xdr:ext cx="184731" cy="264560"/>
    <xdr:sp macro="" textlink="">
      <xdr:nvSpPr>
        <xdr:cNvPr id="35" name="CaixaDeTexto 34"/>
        <xdr:cNvSpPr txBox="1"/>
      </xdr:nvSpPr>
      <xdr:spPr>
        <a:xfrm>
          <a:off x="2231571" y="840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3</xdr:col>
      <xdr:colOff>231321</xdr:colOff>
      <xdr:row>37</xdr:row>
      <xdr:rowOff>200025</xdr:rowOff>
    </xdr:from>
    <xdr:ext cx="184731" cy="264560"/>
    <xdr:sp macro="" textlink="">
      <xdr:nvSpPr>
        <xdr:cNvPr id="36" name="CaixaDeTexto 35"/>
        <xdr:cNvSpPr txBox="1"/>
      </xdr:nvSpPr>
      <xdr:spPr>
        <a:xfrm>
          <a:off x="2231571" y="840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3</xdr:col>
      <xdr:colOff>231321</xdr:colOff>
      <xdr:row>37</xdr:row>
      <xdr:rowOff>200025</xdr:rowOff>
    </xdr:from>
    <xdr:ext cx="184731" cy="264560"/>
    <xdr:sp macro="" textlink="">
      <xdr:nvSpPr>
        <xdr:cNvPr id="37" name="CaixaDeTexto 36"/>
        <xdr:cNvSpPr txBox="1"/>
      </xdr:nvSpPr>
      <xdr:spPr>
        <a:xfrm>
          <a:off x="2231571" y="840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3</xdr:col>
      <xdr:colOff>231321</xdr:colOff>
      <xdr:row>37</xdr:row>
      <xdr:rowOff>200025</xdr:rowOff>
    </xdr:from>
    <xdr:ext cx="184731" cy="264560"/>
    <xdr:sp macro="" textlink="">
      <xdr:nvSpPr>
        <xdr:cNvPr id="38" name="CaixaDeTexto 37"/>
        <xdr:cNvSpPr txBox="1"/>
      </xdr:nvSpPr>
      <xdr:spPr>
        <a:xfrm>
          <a:off x="2231571" y="840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3</xdr:col>
      <xdr:colOff>231321</xdr:colOff>
      <xdr:row>37</xdr:row>
      <xdr:rowOff>200025</xdr:rowOff>
    </xdr:from>
    <xdr:ext cx="184731" cy="264560"/>
    <xdr:sp macro="" textlink="">
      <xdr:nvSpPr>
        <xdr:cNvPr id="39" name="CaixaDeTexto 38"/>
        <xdr:cNvSpPr txBox="1"/>
      </xdr:nvSpPr>
      <xdr:spPr>
        <a:xfrm>
          <a:off x="2231571" y="840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3</xdr:col>
      <xdr:colOff>231321</xdr:colOff>
      <xdr:row>37</xdr:row>
      <xdr:rowOff>200025</xdr:rowOff>
    </xdr:from>
    <xdr:ext cx="184731" cy="264560"/>
    <xdr:sp macro="" textlink="">
      <xdr:nvSpPr>
        <xdr:cNvPr id="40" name="CaixaDeTexto 39"/>
        <xdr:cNvSpPr txBox="1"/>
      </xdr:nvSpPr>
      <xdr:spPr>
        <a:xfrm>
          <a:off x="2231571" y="840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3</xdr:col>
      <xdr:colOff>231321</xdr:colOff>
      <xdr:row>37</xdr:row>
      <xdr:rowOff>200025</xdr:rowOff>
    </xdr:from>
    <xdr:ext cx="184731" cy="264560"/>
    <xdr:sp macro="" textlink="">
      <xdr:nvSpPr>
        <xdr:cNvPr id="41" name="CaixaDeTexto 40"/>
        <xdr:cNvSpPr txBox="1"/>
      </xdr:nvSpPr>
      <xdr:spPr>
        <a:xfrm>
          <a:off x="2231571" y="840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3</xdr:col>
      <xdr:colOff>231321</xdr:colOff>
      <xdr:row>37</xdr:row>
      <xdr:rowOff>200025</xdr:rowOff>
    </xdr:from>
    <xdr:ext cx="184731" cy="264560"/>
    <xdr:sp macro="" textlink="">
      <xdr:nvSpPr>
        <xdr:cNvPr id="42" name="CaixaDeTexto 41"/>
        <xdr:cNvSpPr txBox="1"/>
      </xdr:nvSpPr>
      <xdr:spPr>
        <a:xfrm>
          <a:off x="2231571" y="840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3</xdr:col>
      <xdr:colOff>231321</xdr:colOff>
      <xdr:row>37</xdr:row>
      <xdr:rowOff>200025</xdr:rowOff>
    </xdr:from>
    <xdr:ext cx="184731" cy="264560"/>
    <xdr:sp macro="" textlink="">
      <xdr:nvSpPr>
        <xdr:cNvPr id="43" name="CaixaDeTexto 42"/>
        <xdr:cNvSpPr txBox="1"/>
      </xdr:nvSpPr>
      <xdr:spPr>
        <a:xfrm>
          <a:off x="2231571" y="840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3</xdr:col>
      <xdr:colOff>231321</xdr:colOff>
      <xdr:row>37</xdr:row>
      <xdr:rowOff>200025</xdr:rowOff>
    </xdr:from>
    <xdr:ext cx="184731" cy="264560"/>
    <xdr:sp macro="" textlink="">
      <xdr:nvSpPr>
        <xdr:cNvPr id="44" name="CaixaDeTexto 43"/>
        <xdr:cNvSpPr txBox="1"/>
      </xdr:nvSpPr>
      <xdr:spPr>
        <a:xfrm>
          <a:off x="2231571" y="840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3</xdr:col>
      <xdr:colOff>231321</xdr:colOff>
      <xdr:row>37</xdr:row>
      <xdr:rowOff>200025</xdr:rowOff>
    </xdr:from>
    <xdr:ext cx="184731" cy="264560"/>
    <xdr:sp macro="" textlink="">
      <xdr:nvSpPr>
        <xdr:cNvPr id="45" name="CaixaDeTexto 44"/>
        <xdr:cNvSpPr txBox="1"/>
      </xdr:nvSpPr>
      <xdr:spPr>
        <a:xfrm>
          <a:off x="2231571" y="840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3</xdr:col>
      <xdr:colOff>231321</xdr:colOff>
      <xdr:row>37</xdr:row>
      <xdr:rowOff>200025</xdr:rowOff>
    </xdr:from>
    <xdr:ext cx="184731" cy="264560"/>
    <xdr:sp macro="" textlink="">
      <xdr:nvSpPr>
        <xdr:cNvPr id="46" name="CaixaDeTexto 45"/>
        <xdr:cNvSpPr txBox="1"/>
      </xdr:nvSpPr>
      <xdr:spPr>
        <a:xfrm>
          <a:off x="2231571" y="840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3</xdr:col>
      <xdr:colOff>231321</xdr:colOff>
      <xdr:row>37</xdr:row>
      <xdr:rowOff>200025</xdr:rowOff>
    </xdr:from>
    <xdr:ext cx="184731" cy="264560"/>
    <xdr:sp macro="" textlink="">
      <xdr:nvSpPr>
        <xdr:cNvPr id="47" name="CaixaDeTexto 46"/>
        <xdr:cNvSpPr txBox="1"/>
      </xdr:nvSpPr>
      <xdr:spPr>
        <a:xfrm>
          <a:off x="2231571" y="840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3</xdr:col>
      <xdr:colOff>231321</xdr:colOff>
      <xdr:row>37</xdr:row>
      <xdr:rowOff>200025</xdr:rowOff>
    </xdr:from>
    <xdr:ext cx="184731" cy="264560"/>
    <xdr:sp macro="" textlink="">
      <xdr:nvSpPr>
        <xdr:cNvPr id="48" name="CaixaDeTexto 47"/>
        <xdr:cNvSpPr txBox="1"/>
      </xdr:nvSpPr>
      <xdr:spPr>
        <a:xfrm>
          <a:off x="2231571" y="840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41</xdr:col>
      <xdr:colOff>231321</xdr:colOff>
      <xdr:row>37</xdr:row>
      <xdr:rowOff>200025</xdr:rowOff>
    </xdr:from>
    <xdr:ext cx="184731" cy="264560"/>
    <xdr:sp macro="" textlink="">
      <xdr:nvSpPr>
        <xdr:cNvPr id="49" name="CaixaDeTexto 48"/>
        <xdr:cNvSpPr txBox="1"/>
      </xdr:nvSpPr>
      <xdr:spPr>
        <a:xfrm>
          <a:off x="34968996" y="840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41</xdr:col>
      <xdr:colOff>231321</xdr:colOff>
      <xdr:row>37</xdr:row>
      <xdr:rowOff>200025</xdr:rowOff>
    </xdr:from>
    <xdr:ext cx="184731" cy="264560"/>
    <xdr:sp macro="" textlink="">
      <xdr:nvSpPr>
        <xdr:cNvPr id="50" name="CaixaDeTexto 49"/>
        <xdr:cNvSpPr txBox="1"/>
      </xdr:nvSpPr>
      <xdr:spPr>
        <a:xfrm>
          <a:off x="34968996" y="840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41</xdr:col>
      <xdr:colOff>231321</xdr:colOff>
      <xdr:row>37</xdr:row>
      <xdr:rowOff>200025</xdr:rowOff>
    </xdr:from>
    <xdr:ext cx="184731" cy="264560"/>
    <xdr:sp macro="" textlink="">
      <xdr:nvSpPr>
        <xdr:cNvPr id="51" name="CaixaDeTexto 50"/>
        <xdr:cNvSpPr txBox="1"/>
      </xdr:nvSpPr>
      <xdr:spPr>
        <a:xfrm>
          <a:off x="34968996" y="840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41</xdr:col>
      <xdr:colOff>231321</xdr:colOff>
      <xdr:row>37</xdr:row>
      <xdr:rowOff>200025</xdr:rowOff>
    </xdr:from>
    <xdr:ext cx="184731" cy="264560"/>
    <xdr:sp macro="" textlink="">
      <xdr:nvSpPr>
        <xdr:cNvPr id="52" name="CaixaDeTexto 51"/>
        <xdr:cNvSpPr txBox="1"/>
      </xdr:nvSpPr>
      <xdr:spPr>
        <a:xfrm>
          <a:off x="34968996" y="840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41</xdr:col>
      <xdr:colOff>231321</xdr:colOff>
      <xdr:row>37</xdr:row>
      <xdr:rowOff>200025</xdr:rowOff>
    </xdr:from>
    <xdr:ext cx="184731" cy="264560"/>
    <xdr:sp macro="" textlink="">
      <xdr:nvSpPr>
        <xdr:cNvPr id="53" name="CaixaDeTexto 52"/>
        <xdr:cNvSpPr txBox="1"/>
      </xdr:nvSpPr>
      <xdr:spPr>
        <a:xfrm>
          <a:off x="34968996" y="840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41</xdr:col>
      <xdr:colOff>231321</xdr:colOff>
      <xdr:row>37</xdr:row>
      <xdr:rowOff>200025</xdr:rowOff>
    </xdr:from>
    <xdr:ext cx="184731" cy="264560"/>
    <xdr:sp macro="" textlink="">
      <xdr:nvSpPr>
        <xdr:cNvPr id="54" name="CaixaDeTexto 53"/>
        <xdr:cNvSpPr txBox="1"/>
      </xdr:nvSpPr>
      <xdr:spPr>
        <a:xfrm>
          <a:off x="34968996" y="840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41</xdr:col>
      <xdr:colOff>231321</xdr:colOff>
      <xdr:row>37</xdr:row>
      <xdr:rowOff>200025</xdr:rowOff>
    </xdr:from>
    <xdr:ext cx="184731" cy="264560"/>
    <xdr:sp macro="" textlink="">
      <xdr:nvSpPr>
        <xdr:cNvPr id="55" name="CaixaDeTexto 54"/>
        <xdr:cNvSpPr txBox="1"/>
      </xdr:nvSpPr>
      <xdr:spPr>
        <a:xfrm>
          <a:off x="34968996" y="840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41</xdr:col>
      <xdr:colOff>231321</xdr:colOff>
      <xdr:row>37</xdr:row>
      <xdr:rowOff>200025</xdr:rowOff>
    </xdr:from>
    <xdr:ext cx="184731" cy="264560"/>
    <xdr:sp macro="" textlink="">
      <xdr:nvSpPr>
        <xdr:cNvPr id="56" name="CaixaDeTexto 55"/>
        <xdr:cNvSpPr txBox="1"/>
      </xdr:nvSpPr>
      <xdr:spPr>
        <a:xfrm>
          <a:off x="34968996" y="840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41</xdr:col>
      <xdr:colOff>231321</xdr:colOff>
      <xdr:row>37</xdr:row>
      <xdr:rowOff>200025</xdr:rowOff>
    </xdr:from>
    <xdr:ext cx="184731" cy="264560"/>
    <xdr:sp macro="" textlink="">
      <xdr:nvSpPr>
        <xdr:cNvPr id="57" name="CaixaDeTexto 56"/>
        <xdr:cNvSpPr txBox="1"/>
      </xdr:nvSpPr>
      <xdr:spPr>
        <a:xfrm>
          <a:off x="34968996" y="840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41</xdr:col>
      <xdr:colOff>231321</xdr:colOff>
      <xdr:row>37</xdr:row>
      <xdr:rowOff>200025</xdr:rowOff>
    </xdr:from>
    <xdr:ext cx="184731" cy="264560"/>
    <xdr:sp macro="" textlink="">
      <xdr:nvSpPr>
        <xdr:cNvPr id="58" name="CaixaDeTexto 57"/>
        <xdr:cNvSpPr txBox="1"/>
      </xdr:nvSpPr>
      <xdr:spPr>
        <a:xfrm>
          <a:off x="34968996" y="840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41</xdr:col>
      <xdr:colOff>231321</xdr:colOff>
      <xdr:row>37</xdr:row>
      <xdr:rowOff>200025</xdr:rowOff>
    </xdr:from>
    <xdr:ext cx="184731" cy="264560"/>
    <xdr:sp macro="" textlink="">
      <xdr:nvSpPr>
        <xdr:cNvPr id="59" name="CaixaDeTexto 58"/>
        <xdr:cNvSpPr txBox="1"/>
      </xdr:nvSpPr>
      <xdr:spPr>
        <a:xfrm>
          <a:off x="34968996" y="840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41</xdr:col>
      <xdr:colOff>231321</xdr:colOff>
      <xdr:row>37</xdr:row>
      <xdr:rowOff>200025</xdr:rowOff>
    </xdr:from>
    <xdr:ext cx="184731" cy="264560"/>
    <xdr:sp macro="" textlink="">
      <xdr:nvSpPr>
        <xdr:cNvPr id="60" name="CaixaDeTexto 59"/>
        <xdr:cNvSpPr txBox="1"/>
      </xdr:nvSpPr>
      <xdr:spPr>
        <a:xfrm>
          <a:off x="34968996" y="840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41</xdr:col>
      <xdr:colOff>231321</xdr:colOff>
      <xdr:row>37</xdr:row>
      <xdr:rowOff>200025</xdr:rowOff>
    </xdr:from>
    <xdr:ext cx="184731" cy="264560"/>
    <xdr:sp macro="" textlink="">
      <xdr:nvSpPr>
        <xdr:cNvPr id="61" name="CaixaDeTexto 60"/>
        <xdr:cNvSpPr txBox="1"/>
      </xdr:nvSpPr>
      <xdr:spPr>
        <a:xfrm>
          <a:off x="34968996" y="840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41</xdr:col>
      <xdr:colOff>231321</xdr:colOff>
      <xdr:row>37</xdr:row>
      <xdr:rowOff>200025</xdr:rowOff>
    </xdr:from>
    <xdr:ext cx="184731" cy="264560"/>
    <xdr:sp macro="" textlink="">
      <xdr:nvSpPr>
        <xdr:cNvPr id="62" name="CaixaDeTexto 61"/>
        <xdr:cNvSpPr txBox="1"/>
      </xdr:nvSpPr>
      <xdr:spPr>
        <a:xfrm>
          <a:off x="34968996" y="840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41</xdr:col>
      <xdr:colOff>231321</xdr:colOff>
      <xdr:row>37</xdr:row>
      <xdr:rowOff>200025</xdr:rowOff>
    </xdr:from>
    <xdr:ext cx="184731" cy="264560"/>
    <xdr:sp macro="" textlink="">
      <xdr:nvSpPr>
        <xdr:cNvPr id="63" name="CaixaDeTexto 62"/>
        <xdr:cNvSpPr txBox="1"/>
      </xdr:nvSpPr>
      <xdr:spPr>
        <a:xfrm>
          <a:off x="34968996" y="840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41</xdr:col>
      <xdr:colOff>231321</xdr:colOff>
      <xdr:row>37</xdr:row>
      <xdr:rowOff>200025</xdr:rowOff>
    </xdr:from>
    <xdr:ext cx="184731" cy="264560"/>
    <xdr:sp macro="" textlink="">
      <xdr:nvSpPr>
        <xdr:cNvPr id="64" name="CaixaDeTexto 63"/>
        <xdr:cNvSpPr txBox="1"/>
      </xdr:nvSpPr>
      <xdr:spPr>
        <a:xfrm>
          <a:off x="34968996" y="840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41</xdr:col>
      <xdr:colOff>231321</xdr:colOff>
      <xdr:row>37</xdr:row>
      <xdr:rowOff>200025</xdr:rowOff>
    </xdr:from>
    <xdr:ext cx="184731" cy="264560"/>
    <xdr:sp macro="" textlink="">
      <xdr:nvSpPr>
        <xdr:cNvPr id="65" name="CaixaDeTexto 64"/>
        <xdr:cNvSpPr txBox="1"/>
      </xdr:nvSpPr>
      <xdr:spPr>
        <a:xfrm>
          <a:off x="34968996" y="840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41</xdr:col>
      <xdr:colOff>231321</xdr:colOff>
      <xdr:row>37</xdr:row>
      <xdr:rowOff>200025</xdr:rowOff>
    </xdr:from>
    <xdr:ext cx="184731" cy="264560"/>
    <xdr:sp macro="" textlink="">
      <xdr:nvSpPr>
        <xdr:cNvPr id="66" name="CaixaDeTexto 65"/>
        <xdr:cNvSpPr txBox="1"/>
      </xdr:nvSpPr>
      <xdr:spPr>
        <a:xfrm>
          <a:off x="34968996" y="840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41</xdr:col>
      <xdr:colOff>231321</xdr:colOff>
      <xdr:row>37</xdr:row>
      <xdr:rowOff>200025</xdr:rowOff>
    </xdr:from>
    <xdr:ext cx="184731" cy="264560"/>
    <xdr:sp macro="" textlink="">
      <xdr:nvSpPr>
        <xdr:cNvPr id="67" name="CaixaDeTexto 66"/>
        <xdr:cNvSpPr txBox="1"/>
      </xdr:nvSpPr>
      <xdr:spPr>
        <a:xfrm>
          <a:off x="34968996" y="840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41</xdr:col>
      <xdr:colOff>231321</xdr:colOff>
      <xdr:row>37</xdr:row>
      <xdr:rowOff>200025</xdr:rowOff>
    </xdr:from>
    <xdr:ext cx="184731" cy="264560"/>
    <xdr:sp macro="" textlink="">
      <xdr:nvSpPr>
        <xdr:cNvPr id="68" name="CaixaDeTexto 67"/>
        <xdr:cNvSpPr txBox="1"/>
      </xdr:nvSpPr>
      <xdr:spPr>
        <a:xfrm>
          <a:off x="34968996" y="840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41</xdr:col>
      <xdr:colOff>231321</xdr:colOff>
      <xdr:row>37</xdr:row>
      <xdr:rowOff>200025</xdr:rowOff>
    </xdr:from>
    <xdr:ext cx="184731" cy="264560"/>
    <xdr:sp macro="" textlink="">
      <xdr:nvSpPr>
        <xdr:cNvPr id="69" name="CaixaDeTexto 68"/>
        <xdr:cNvSpPr txBox="1"/>
      </xdr:nvSpPr>
      <xdr:spPr>
        <a:xfrm>
          <a:off x="34968996" y="840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41</xdr:col>
      <xdr:colOff>231321</xdr:colOff>
      <xdr:row>37</xdr:row>
      <xdr:rowOff>200025</xdr:rowOff>
    </xdr:from>
    <xdr:ext cx="184731" cy="264560"/>
    <xdr:sp macro="" textlink="">
      <xdr:nvSpPr>
        <xdr:cNvPr id="70" name="CaixaDeTexto 69"/>
        <xdr:cNvSpPr txBox="1"/>
      </xdr:nvSpPr>
      <xdr:spPr>
        <a:xfrm>
          <a:off x="34968996" y="840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41</xdr:col>
      <xdr:colOff>231321</xdr:colOff>
      <xdr:row>37</xdr:row>
      <xdr:rowOff>200025</xdr:rowOff>
    </xdr:from>
    <xdr:ext cx="184731" cy="264560"/>
    <xdr:sp macro="" textlink="">
      <xdr:nvSpPr>
        <xdr:cNvPr id="71" name="CaixaDeTexto 70"/>
        <xdr:cNvSpPr txBox="1"/>
      </xdr:nvSpPr>
      <xdr:spPr>
        <a:xfrm>
          <a:off x="34968996" y="840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41</xdr:col>
      <xdr:colOff>231321</xdr:colOff>
      <xdr:row>37</xdr:row>
      <xdr:rowOff>200025</xdr:rowOff>
    </xdr:from>
    <xdr:ext cx="184731" cy="264560"/>
    <xdr:sp macro="" textlink="">
      <xdr:nvSpPr>
        <xdr:cNvPr id="72" name="CaixaDeTexto 71"/>
        <xdr:cNvSpPr txBox="1"/>
      </xdr:nvSpPr>
      <xdr:spPr>
        <a:xfrm>
          <a:off x="34968996" y="840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41</xdr:col>
      <xdr:colOff>231321</xdr:colOff>
      <xdr:row>37</xdr:row>
      <xdr:rowOff>200025</xdr:rowOff>
    </xdr:from>
    <xdr:ext cx="184731" cy="264560"/>
    <xdr:sp macro="" textlink="">
      <xdr:nvSpPr>
        <xdr:cNvPr id="73" name="CaixaDeTexto 72"/>
        <xdr:cNvSpPr txBox="1"/>
      </xdr:nvSpPr>
      <xdr:spPr>
        <a:xfrm>
          <a:off x="34968996" y="840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41</xdr:col>
      <xdr:colOff>231321</xdr:colOff>
      <xdr:row>37</xdr:row>
      <xdr:rowOff>200025</xdr:rowOff>
    </xdr:from>
    <xdr:ext cx="184731" cy="264560"/>
    <xdr:sp macro="" textlink="">
      <xdr:nvSpPr>
        <xdr:cNvPr id="74" name="CaixaDeTexto 73"/>
        <xdr:cNvSpPr txBox="1"/>
      </xdr:nvSpPr>
      <xdr:spPr>
        <a:xfrm>
          <a:off x="34968996" y="840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41</xdr:col>
      <xdr:colOff>231321</xdr:colOff>
      <xdr:row>37</xdr:row>
      <xdr:rowOff>200025</xdr:rowOff>
    </xdr:from>
    <xdr:ext cx="184731" cy="264560"/>
    <xdr:sp macro="" textlink="">
      <xdr:nvSpPr>
        <xdr:cNvPr id="75" name="CaixaDeTexto 74"/>
        <xdr:cNvSpPr txBox="1"/>
      </xdr:nvSpPr>
      <xdr:spPr>
        <a:xfrm>
          <a:off x="34968996" y="840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41</xdr:col>
      <xdr:colOff>231321</xdr:colOff>
      <xdr:row>37</xdr:row>
      <xdr:rowOff>200025</xdr:rowOff>
    </xdr:from>
    <xdr:ext cx="184731" cy="264560"/>
    <xdr:sp macro="" textlink="">
      <xdr:nvSpPr>
        <xdr:cNvPr id="76" name="CaixaDeTexto 75"/>
        <xdr:cNvSpPr txBox="1"/>
      </xdr:nvSpPr>
      <xdr:spPr>
        <a:xfrm>
          <a:off x="34968996" y="840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41</xdr:col>
      <xdr:colOff>231321</xdr:colOff>
      <xdr:row>37</xdr:row>
      <xdr:rowOff>200025</xdr:rowOff>
    </xdr:from>
    <xdr:ext cx="184731" cy="264560"/>
    <xdr:sp macro="" textlink="">
      <xdr:nvSpPr>
        <xdr:cNvPr id="77" name="CaixaDeTexto 76"/>
        <xdr:cNvSpPr txBox="1"/>
      </xdr:nvSpPr>
      <xdr:spPr>
        <a:xfrm>
          <a:off x="34968996" y="840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41</xdr:col>
      <xdr:colOff>231321</xdr:colOff>
      <xdr:row>37</xdr:row>
      <xdr:rowOff>200025</xdr:rowOff>
    </xdr:from>
    <xdr:ext cx="184731" cy="264560"/>
    <xdr:sp macro="" textlink="">
      <xdr:nvSpPr>
        <xdr:cNvPr id="78" name="CaixaDeTexto 77"/>
        <xdr:cNvSpPr txBox="1"/>
      </xdr:nvSpPr>
      <xdr:spPr>
        <a:xfrm>
          <a:off x="34968996" y="840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41</xdr:col>
      <xdr:colOff>231321</xdr:colOff>
      <xdr:row>37</xdr:row>
      <xdr:rowOff>200025</xdr:rowOff>
    </xdr:from>
    <xdr:ext cx="184731" cy="264560"/>
    <xdr:sp macro="" textlink="">
      <xdr:nvSpPr>
        <xdr:cNvPr id="79" name="CaixaDeTexto 78"/>
        <xdr:cNvSpPr txBox="1"/>
      </xdr:nvSpPr>
      <xdr:spPr>
        <a:xfrm>
          <a:off x="34968996" y="840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41</xdr:col>
      <xdr:colOff>231321</xdr:colOff>
      <xdr:row>37</xdr:row>
      <xdr:rowOff>200025</xdr:rowOff>
    </xdr:from>
    <xdr:ext cx="184731" cy="264560"/>
    <xdr:sp macro="" textlink="">
      <xdr:nvSpPr>
        <xdr:cNvPr id="80" name="CaixaDeTexto 79"/>
        <xdr:cNvSpPr txBox="1"/>
      </xdr:nvSpPr>
      <xdr:spPr>
        <a:xfrm>
          <a:off x="34968996" y="840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41</xdr:col>
      <xdr:colOff>231321</xdr:colOff>
      <xdr:row>37</xdr:row>
      <xdr:rowOff>200025</xdr:rowOff>
    </xdr:from>
    <xdr:ext cx="184731" cy="264560"/>
    <xdr:sp macro="" textlink="">
      <xdr:nvSpPr>
        <xdr:cNvPr id="81" name="CaixaDeTexto 80"/>
        <xdr:cNvSpPr txBox="1"/>
      </xdr:nvSpPr>
      <xdr:spPr>
        <a:xfrm>
          <a:off x="34968996" y="840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41</xdr:col>
      <xdr:colOff>231321</xdr:colOff>
      <xdr:row>37</xdr:row>
      <xdr:rowOff>200025</xdr:rowOff>
    </xdr:from>
    <xdr:ext cx="184731" cy="264560"/>
    <xdr:sp macro="" textlink="">
      <xdr:nvSpPr>
        <xdr:cNvPr id="82" name="CaixaDeTexto 81"/>
        <xdr:cNvSpPr txBox="1"/>
      </xdr:nvSpPr>
      <xdr:spPr>
        <a:xfrm>
          <a:off x="34968996" y="840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41</xdr:col>
      <xdr:colOff>231321</xdr:colOff>
      <xdr:row>37</xdr:row>
      <xdr:rowOff>200025</xdr:rowOff>
    </xdr:from>
    <xdr:ext cx="184731" cy="264560"/>
    <xdr:sp macro="" textlink="">
      <xdr:nvSpPr>
        <xdr:cNvPr id="83" name="CaixaDeTexto 82"/>
        <xdr:cNvSpPr txBox="1"/>
      </xdr:nvSpPr>
      <xdr:spPr>
        <a:xfrm>
          <a:off x="34968996" y="840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41</xdr:col>
      <xdr:colOff>231321</xdr:colOff>
      <xdr:row>37</xdr:row>
      <xdr:rowOff>200025</xdr:rowOff>
    </xdr:from>
    <xdr:ext cx="184731" cy="264560"/>
    <xdr:sp macro="" textlink="">
      <xdr:nvSpPr>
        <xdr:cNvPr id="84" name="CaixaDeTexto 83"/>
        <xdr:cNvSpPr txBox="1"/>
      </xdr:nvSpPr>
      <xdr:spPr>
        <a:xfrm>
          <a:off x="34968996" y="840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41</xdr:col>
      <xdr:colOff>231321</xdr:colOff>
      <xdr:row>37</xdr:row>
      <xdr:rowOff>200025</xdr:rowOff>
    </xdr:from>
    <xdr:ext cx="184731" cy="264560"/>
    <xdr:sp macro="" textlink="">
      <xdr:nvSpPr>
        <xdr:cNvPr id="85" name="CaixaDeTexto 84"/>
        <xdr:cNvSpPr txBox="1"/>
      </xdr:nvSpPr>
      <xdr:spPr>
        <a:xfrm>
          <a:off x="34968996" y="840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41</xdr:col>
      <xdr:colOff>231321</xdr:colOff>
      <xdr:row>37</xdr:row>
      <xdr:rowOff>200025</xdr:rowOff>
    </xdr:from>
    <xdr:ext cx="184731" cy="264560"/>
    <xdr:sp macro="" textlink="">
      <xdr:nvSpPr>
        <xdr:cNvPr id="86" name="CaixaDeTexto 85"/>
        <xdr:cNvSpPr txBox="1"/>
      </xdr:nvSpPr>
      <xdr:spPr>
        <a:xfrm>
          <a:off x="34968996" y="840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41</xdr:col>
      <xdr:colOff>231321</xdr:colOff>
      <xdr:row>37</xdr:row>
      <xdr:rowOff>200025</xdr:rowOff>
    </xdr:from>
    <xdr:ext cx="184731" cy="264560"/>
    <xdr:sp macro="" textlink="">
      <xdr:nvSpPr>
        <xdr:cNvPr id="87" name="CaixaDeTexto 86"/>
        <xdr:cNvSpPr txBox="1"/>
      </xdr:nvSpPr>
      <xdr:spPr>
        <a:xfrm>
          <a:off x="34968996" y="840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41</xdr:col>
      <xdr:colOff>231321</xdr:colOff>
      <xdr:row>37</xdr:row>
      <xdr:rowOff>200025</xdr:rowOff>
    </xdr:from>
    <xdr:ext cx="184731" cy="264560"/>
    <xdr:sp macro="" textlink="">
      <xdr:nvSpPr>
        <xdr:cNvPr id="88" name="CaixaDeTexto 87"/>
        <xdr:cNvSpPr txBox="1"/>
      </xdr:nvSpPr>
      <xdr:spPr>
        <a:xfrm>
          <a:off x="34968996" y="840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41</xdr:col>
      <xdr:colOff>231321</xdr:colOff>
      <xdr:row>37</xdr:row>
      <xdr:rowOff>200025</xdr:rowOff>
    </xdr:from>
    <xdr:ext cx="184731" cy="264560"/>
    <xdr:sp macro="" textlink="">
      <xdr:nvSpPr>
        <xdr:cNvPr id="89" name="CaixaDeTexto 88"/>
        <xdr:cNvSpPr txBox="1"/>
      </xdr:nvSpPr>
      <xdr:spPr>
        <a:xfrm>
          <a:off x="34968996" y="840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41</xdr:col>
      <xdr:colOff>231321</xdr:colOff>
      <xdr:row>37</xdr:row>
      <xdr:rowOff>200025</xdr:rowOff>
    </xdr:from>
    <xdr:ext cx="184731" cy="264560"/>
    <xdr:sp macro="" textlink="">
      <xdr:nvSpPr>
        <xdr:cNvPr id="90" name="CaixaDeTexto 89"/>
        <xdr:cNvSpPr txBox="1"/>
      </xdr:nvSpPr>
      <xdr:spPr>
        <a:xfrm>
          <a:off x="34968996" y="840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41</xdr:col>
      <xdr:colOff>231321</xdr:colOff>
      <xdr:row>37</xdr:row>
      <xdr:rowOff>200025</xdr:rowOff>
    </xdr:from>
    <xdr:ext cx="184731" cy="264560"/>
    <xdr:sp macro="" textlink="">
      <xdr:nvSpPr>
        <xdr:cNvPr id="91" name="CaixaDeTexto 90"/>
        <xdr:cNvSpPr txBox="1"/>
      </xdr:nvSpPr>
      <xdr:spPr>
        <a:xfrm>
          <a:off x="34968996" y="840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41</xdr:col>
      <xdr:colOff>231321</xdr:colOff>
      <xdr:row>37</xdr:row>
      <xdr:rowOff>200025</xdr:rowOff>
    </xdr:from>
    <xdr:ext cx="184731" cy="264560"/>
    <xdr:sp macro="" textlink="">
      <xdr:nvSpPr>
        <xdr:cNvPr id="92" name="CaixaDeTexto 91"/>
        <xdr:cNvSpPr txBox="1"/>
      </xdr:nvSpPr>
      <xdr:spPr>
        <a:xfrm>
          <a:off x="34968996" y="840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41</xdr:col>
      <xdr:colOff>231321</xdr:colOff>
      <xdr:row>37</xdr:row>
      <xdr:rowOff>200025</xdr:rowOff>
    </xdr:from>
    <xdr:ext cx="184731" cy="264560"/>
    <xdr:sp macro="" textlink="">
      <xdr:nvSpPr>
        <xdr:cNvPr id="93" name="CaixaDeTexto 92"/>
        <xdr:cNvSpPr txBox="1"/>
      </xdr:nvSpPr>
      <xdr:spPr>
        <a:xfrm>
          <a:off x="34968996" y="840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41</xdr:col>
      <xdr:colOff>231321</xdr:colOff>
      <xdr:row>37</xdr:row>
      <xdr:rowOff>200025</xdr:rowOff>
    </xdr:from>
    <xdr:ext cx="184731" cy="264560"/>
    <xdr:sp macro="" textlink="">
      <xdr:nvSpPr>
        <xdr:cNvPr id="94" name="CaixaDeTexto 93"/>
        <xdr:cNvSpPr txBox="1"/>
      </xdr:nvSpPr>
      <xdr:spPr>
        <a:xfrm>
          <a:off x="34968996" y="840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41</xdr:col>
      <xdr:colOff>231321</xdr:colOff>
      <xdr:row>37</xdr:row>
      <xdr:rowOff>200025</xdr:rowOff>
    </xdr:from>
    <xdr:ext cx="184731" cy="264560"/>
    <xdr:sp macro="" textlink="">
      <xdr:nvSpPr>
        <xdr:cNvPr id="95" name="CaixaDeTexto 94"/>
        <xdr:cNvSpPr txBox="1"/>
      </xdr:nvSpPr>
      <xdr:spPr>
        <a:xfrm>
          <a:off x="34968996" y="840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41</xdr:col>
      <xdr:colOff>231321</xdr:colOff>
      <xdr:row>37</xdr:row>
      <xdr:rowOff>200025</xdr:rowOff>
    </xdr:from>
    <xdr:ext cx="184731" cy="264560"/>
    <xdr:sp macro="" textlink="">
      <xdr:nvSpPr>
        <xdr:cNvPr id="96" name="CaixaDeTexto 95"/>
        <xdr:cNvSpPr txBox="1"/>
      </xdr:nvSpPr>
      <xdr:spPr>
        <a:xfrm>
          <a:off x="34968996" y="840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twoCellAnchor>
    <xdr:from>
      <xdr:col>2</xdr:col>
      <xdr:colOff>89647</xdr:colOff>
      <xdr:row>1</xdr:row>
      <xdr:rowOff>56030</xdr:rowOff>
    </xdr:from>
    <xdr:to>
      <xdr:col>3</xdr:col>
      <xdr:colOff>1154206</xdr:colOff>
      <xdr:row>1</xdr:row>
      <xdr:rowOff>554086</xdr:rowOff>
    </xdr:to>
    <xdr:pic>
      <xdr:nvPicPr>
        <xdr:cNvPr id="97" name="Imagem 52"/>
        <xdr:cNvPicPr>
          <a:picLocks noChangeAspect="1"/>
        </xdr:cNvPicPr>
      </xdr:nvPicPr>
      <xdr:blipFill>
        <a:blip xmlns:r="http://schemas.openxmlformats.org/officeDocument/2006/relationships" r:embed="rId1" cstate="print"/>
        <a:srcRect/>
        <a:stretch>
          <a:fillRect/>
        </a:stretch>
      </xdr:blipFill>
      <xdr:spPr bwMode="auto">
        <a:xfrm>
          <a:off x="1489822" y="398930"/>
          <a:ext cx="1664634" cy="498056"/>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usto%20projeto%20adequa&#231;&#227;o%20acessibilidade_R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po/Santo%20Andr&#233;/Licita&#231;&#245;es/Projeto%20de%20Acessibilidade%20-%20001492-2018-33/Anexos/Anexo%20II%20e%20III%20-%20modelo%20planilha%20or&#231;ament&#225;ria_proposta%20pre&#231;o%20e%20cronograma%20f&#237;sico-financeiro/Anexos%20II%20e%20II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FERENÇAS"/>
      <sheetName val="referências"/>
      <sheetName val="NÃO UTILIZADOcusto"/>
      <sheetName val="mapa de cotação"/>
      <sheetName val="planilha"/>
      <sheetName val="cronograma"/>
      <sheetName val="Anexo II - Modelo de Planilha"/>
      <sheetName val="Anexo III -Modelo de Cronograma"/>
      <sheetName val="Anexo XIV-Planilha Objeto_áreas"/>
    </sheetNames>
    <sheetDataSet>
      <sheetData sheetId="0" refreshError="1"/>
      <sheetData sheetId="1" refreshError="1"/>
      <sheetData sheetId="2" refreshError="1"/>
      <sheetData sheetId="3" refreshError="1"/>
      <sheetData sheetId="4">
        <row r="9">
          <cell r="C9">
            <v>1</v>
          </cell>
          <cell r="D9" t="str">
            <v>Serviços Preliminares</v>
          </cell>
        </row>
        <row r="10">
          <cell r="C10" t="str">
            <v>1.1</v>
          </cell>
          <cell r="D10" t="str">
            <v>LEVANTAMENTO E AVALIAÇÃO DA SITUAÇÃO ATUAL; RELATÓRIO CONSULTA AOS USUÁRIOS; RELATÓRIO VIABILIDADE TÉCNICA E ECONÔMICA</v>
          </cell>
        </row>
        <row r="11">
          <cell r="C11" t="str">
            <v>1.1.1</v>
          </cell>
          <cell r="D11" t="str">
            <v>"AS-BUILT" LEVANTAMENTO E AVALIAÇÃO DA SITUAÇÃO ATUAL</v>
          </cell>
        </row>
        <row r="12">
          <cell r="C12" t="str">
            <v>1.1.2</v>
          </cell>
          <cell r="D12" t="str">
            <v>RELATÓRIO DE CONSULTA AOS USUÁRIOS - DIAGNÓSTICO E ANÁLISE DOS DADOS COLETADOS</v>
          </cell>
        </row>
        <row r="13">
          <cell r="C13" t="str">
            <v>1.1.3</v>
          </cell>
          <cell r="D13" t="str">
            <v xml:space="preserve">RELATÓRIO DE VIABILIDADE TÉCNICA E ECONÔMICA, PARECER TÉCNICO - DIAGNÓSTICO E ANÁLISE DOS DADOS COLETADOS </v>
          </cell>
        </row>
        <row r="16">
          <cell r="C16">
            <v>2</v>
          </cell>
          <cell r="D16" t="str">
            <v>Projetos</v>
          </cell>
        </row>
        <row r="17">
          <cell r="C17" t="str">
            <v>2.1</v>
          </cell>
          <cell r="D17" t="str">
            <v>ESTUDOS PRELIMINARES</v>
          </cell>
        </row>
        <row r="20">
          <cell r="C20" t="str">
            <v>2.2</v>
          </cell>
          <cell r="D20" t="str">
            <v>PROJETOS BÁSICOS</v>
          </cell>
        </row>
        <row r="26">
          <cell r="C26" t="str">
            <v>2.3</v>
          </cell>
          <cell r="D26" t="str">
            <v>PROJETOS EXECUTIVOS</v>
          </cell>
        </row>
      </sheetData>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II -Planilha Orçamentária"/>
      <sheetName val="Anexo III - Cronograma"/>
      <sheetName val="Área"/>
      <sheetName val="DIFERENÇAS"/>
      <sheetName val="Plan1"/>
      <sheetName val="Plan2"/>
      <sheetName val="Plan3"/>
    </sheetNames>
    <sheetDataSet>
      <sheetData sheetId="0">
        <row r="24">
          <cell r="I24">
            <v>0</v>
          </cell>
        </row>
      </sheetData>
      <sheetData sheetId="1"/>
      <sheetData sheetId="2"/>
      <sheetData sheetId="3"/>
      <sheetData sheetId="4"/>
      <sheetData sheetId="5"/>
      <sheetData sheetId="6" refreshError="1"/>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4"/>
  <dimension ref="A1:IV357"/>
  <sheetViews>
    <sheetView workbookViewId="0"/>
  </sheetViews>
  <sheetFormatPr defaultRowHeight="15" x14ac:dyDescent="0.25"/>
  <sheetData>
    <row r="1" spans="1:256" ht="9" customHeight="1" x14ac:dyDescent="0.25"/>
    <row r="2" spans="1:256" ht="12.75" customHeight="1" x14ac:dyDescent="0.25">
      <c r="A2" s="21"/>
      <c r="B2" s="1" t="s">
        <v>485</v>
      </c>
      <c r="C2" s="19" t="s">
        <v>514</v>
      </c>
      <c r="D2" s="18"/>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ht="12.75" customHeight="1" x14ac:dyDescent="0.25">
      <c r="A3" s="21"/>
      <c r="B3" s="1" t="s">
        <v>409</v>
      </c>
      <c r="C3" s="20" t="s">
        <v>409</v>
      </c>
      <c r="D3" s="18"/>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ht="12.75" customHeight="1" x14ac:dyDescent="0.25">
      <c r="A4" s="21"/>
      <c r="B4" s="1" t="s">
        <v>0</v>
      </c>
      <c r="C4" s="20" t="s">
        <v>0</v>
      </c>
      <c r="D4" s="18"/>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ht="21" customHeight="1" x14ac:dyDescent="0.25">
      <c r="B5" s="8"/>
      <c r="C5" s="8"/>
      <c r="D5" s="8"/>
      <c r="E5" s="24" t="s">
        <v>516</v>
      </c>
      <c r="F5" s="25"/>
    </row>
    <row r="6" spans="1:256" s="16" customFormat="1" ht="23.25" customHeight="1" x14ac:dyDescent="0.25">
      <c r="A6" s="12" t="s">
        <v>513</v>
      </c>
      <c r="B6" s="11" t="s">
        <v>1</v>
      </c>
      <c r="C6" s="11" t="s">
        <v>2</v>
      </c>
      <c r="D6" s="14" t="s">
        <v>508</v>
      </c>
      <c r="E6" s="15" t="s">
        <v>509</v>
      </c>
      <c r="F6" s="15" t="s">
        <v>510</v>
      </c>
    </row>
    <row r="7" spans="1:256" ht="84" x14ac:dyDescent="0.25">
      <c r="A7" s="13" t="s">
        <v>3</v>
      </c>
      <c r="B7" s="2" t="s">
        <v>7</v>
      </c>
      <c r="C7" s="6" t="s">
        <v>8</v>
      </c>
      <c r="D7" s="17" t="s">
        <v>488</v>
      </c>
      <c r="E7" s="22">
        <v>11962.56</v>
      </c>
      <c r="F7" s="23" t="e">
        <f>#N/A</f>
        <v>#N/A</v>
      </c>
    </row>
    <row r="8" spans="1:256" ht="108" x14ac:dyDescent="0.25">
      <c r="A8" s="13" t="s">
        <v>3</v>
      </c>
      <c r="B8" s="2" t="s">
        <v>9</v>
      </c>
      <c r="C8" s="6" t="s">
        <v>10</v>
      </c>
      <c r="D8" s="17" t="s">
        <v>492</v>
      </c>
      <c r="E8" s="23">
        <v>0.75</v>
      </c>
      <c r="F8" s="23" t="e">
        <f>#N/A</f>
        <v>#N/A</v>
      </c>
    </row>
    <row r="9" spans="1:256" ht="108" x14ac:dyDescent="0.25">
      <c r="A9" s="13" t="s">
        <v>3</v>
      </c>
      <c r="B9" s="2" t="s">
        <v>13</v>
      </c>
      <c r="C9" s="6" t="s">
        <v>14</v>
      </c>
      <c r="D9" s="17" t="s">
        <v>488</v>
      </c>
      <c r="E9" s="23">
        <v>5286.93</v>
      </c>
      <c r="F9" s="23" t="e">
        <f>#N/A</f>
        <v>#N/A</v>
      </c>
    </row>
    <row r="10" spans="1:256" ht="48" hidden="1" x14ac:dyDescent="0.25">
      <c r="A10" s="13" t="s">
        <v>3</v>
      </c>
      <c r="B10" s="2" t="s">
        <v>15</v>
      </c>
      <c r="C10" s="6" t="s">
        <v>16</v>
      </c>
      <c r="D10" s="4"/>
      <c r="E10" s="10">
        <v>720.87</v>
      </c>
      <c r="F10" s="10"/>
    </row>
    <row r="11" spans="1:256" ht="228" hidden="1" x14ac:dyDescent="0.25">
      <c r="A11" s="13" t="s">
        <v>3</v>
      </c>
      <c r="B11" s="2" t="s">
        <v>19</v>
      </c>
      <c r="C11" s="6" t="s">
        <v>20</v>
      </c>
      <c r="D11" s="4"/>
      <c r="E11" s="10">
        <v>2</v>
      </c>
      <c r="F11" s="10"/>
    </row>
    <row r="12" spans="1:256" ht="36" hidden="1" x14ac:dyDescent="0.25">
      <c r="A12" s="13" t="s">
        <v>3</v>
      </c>
      <c r="B12" s="2" t="s">
        <v>21</v>
      </c>
      <c r="C12" s="6" t="s">
        <v>22</v>
      </c>
      <c r="D12" s="4"/>
      <c r="E12" s="10">
        <v>146.12</v>
      </c>
      <c r="F12" s="10"/>
    </row>
    <row r="13" spans="1:256" ht="168" hidden="1" x14ac:dyDescent="0.25">
      <c r="A13" s="13" t="s">
        <v>3</v>
      </c>
      <c r="B13" s="2" t="s">
        <v>23</v>
      </c>
      <c r="C13" s="6" t="s">
        <v>24</v>
      </c>
      <c r="D13" s="4"/>
      <c r="E13" s="10">
        <v>2884.7200000000003</v>
      </c>
      <c r="F13" s="10"/>
    </row>
    <row r="14" spans="1:256" ht="120" hidden="1" x14ac:dyDescent="0.25">
      <c r="A14" s="13" t="s">
        <v>3</v>
      </c>
      <c r="B14" s="2" t="s">
        <v>25</v>
      </c>
      <c r="C14" s="6" t="s">
        <v>26</v>
      </c>
      <c r="D14" s="4"/>
      <c r="E14" s="10">
        <v>69805.555999999982</v>
      </c>
      <c r="F14" s="10"/>
    </row>
    <row r="15" spans="1:256" ht="300" hidden="1" x14ac:dyDescent="0.25">
      <c r="A15" s="13" t="s">
        <v>3</v>
      </c>
      <c r="B15" s="2" t="s">
        <v>28</v>
      </c>
      <c r="C15" s="6" t="s">
        <v>29</v>
      </c>
      <c r="D15" s="4"/>
      <c r="E15" s="10">
        <v>4390.66</v>
      </c>
      <c r="F15" s="10"/>
    </row>
    <row r="16" spans="1:256" ht="60" hidden="1" x14ac:dyDescent="0.25">
      <c r="A16" s="13" t="s">
        <v>3</v>
      </c>
      <c r="B16" s="2" t="s">
        <v>35</v>
      </c>
      <c r="C16" s="6" t="s">
        <v>36</v>
      </c>
      <c r="D16" s="4"/>
      <c r="E16" s="10">
        <v>4390.66</v>
      </c>
      <c r="F16" s="10"/>
    </row>
    <row r="17" spans="1:6" ht="120" hidden="1" x14ac:dyDescent="0.25">
      <c r="A17" s="13" t="s">
        <v>3</v>
      </c>
      <c r="B17" s="2" t="s">
        <v>37</v>
      </c>
      <c r="C17" s="6" t="s">
        <v>38</v>
      </c>
      <c r="D17" s="4"/>
      <c r="E17" s="10">
        <v>81274.100000000006</v>
      </c>
      <c r="F17" s="10"/>
    </row>
    <row r="18" spans="1:6" ht="96" hidden="1" x14ac:dyDescent="0.25">
      <c r="A18" s="13" t="s">
        <v>3</v>
      </c>
      <c r="B18" s="2" t="s">
        <v>39</v>
      </c>
      <c r="C18" s="6" t="s">
        <v>40</v>
      </c>
      <c r="D18" s="4"/>
      <c r="E18" s="10">
        <v>81274.100000000006</v>
      </c>
      <c r="F18" s="10"/>
    </row>
    <row r="19" spans="1:6" ht="60" hidden="1" x14ac:dyDescent="0.25">
      <c r="A19" s="13" t="s">
        <v>3</v>
      </c>
      <c r="B19" s="2" t="s">
        <v>41</v>
      </c>
      <c r="C19" s="6" t="s">
        <v>42</v>
      </c>
      <c r="D19" s="4"/>
      <c r="E19" s="10">
        <v>180.93</v>
      </c>
      <c r="F19" s="10"/>
    </row>
    <row r="20" spans="1:6" ht="276" hidden="1" x14ac:dyDescent="0.25">
      <c r="A20" s="13" t="s">
        <v>3</v>
      </c>
      <c r="B20" s="2" t="s">
        <v>47</v>
      </c>
      <c r="C20" s="6" t="s">
        <v>48</v>
      </c>
      <c r="D20" s="4"/>
      <c r="E20" s="10">
        <v>91.1</v>
      </c>
      <c r="F20" s="10"/>
    </row>
    <row r="21" spans="1:6" ht="240" hidden="1" x14ac:dyDescent="0.25">
      <c r="A21" s="13" t="s">
        <v>3</v>
      </c>
      <c r="B21" s="2" t="s">
        <v>49</v>
      </c>
      <c r="C21" s="6" t="s">
        <v>50</v>
      </c>
      <c r="D21" s="4"/>
      <c r="E21" s="10">
        <v>426.83</v>
      </c>
      <c r="F21" s="10"/>
    </row>
    <row r="22" spans="1:6" ht="240" hidden="1" x14ac:dyDescent="0.25">
      <c r="A22" s="13" t="s">
        <v>3</v>
      </c>
      <c r="B22" s="2" t="s">
        <v>51</v>
      </c>
      <c r="C22" s="6" t="s">
        <v>52</v>
      </c>
      <c r="D22" s="4"/>
      <c r="E22" s="10">
        <v>0</v>
      </c>
      <c r="F22" s="10"/>
    </row>
    <row r="23" spans="1:6" ht="96" hidden="1" x14ac:dyDescent="0.25">
      <c r="A23" s="13" t="s">
        <v>3</v>
      </c>
      <c r="B23" s="2" t="s">
        <v>53</v>
      </c>
      <c r="C23" s="6" t="s">
        <v>493</v>
      </c>
      <c r="D23" s="4"/>
      <c r="E23" s="10">
        <v>681.2</v>
      </c>
      <c r="F23" s="10"/>
    </row>
    <row r="24" spans="1:6" ht="48" hidden="1" x14ac:dyDescent="0.25">
      <c r="A24" s="13" t="s">
        <v>3</v>
      </c>
      <c r="B24" s="2" t="s">
        <v>60</v>
      </c>
      <c r="C24" s="6" t="s">
        <v>61</v>
      </c>
      <c r="D24" s="4"/>
      <c r="E24" s="10">
        <v>0</v>
      </c>
      <c r="F24" s="10"/>
    </row>
    <row r="25" spans="1:6" ht="156" hidden="1" x14ac:dyDescent="0.25">
      <c r="A25" s="13" t="s">
        <v>3</v>
      </c>
      <c r="B25" s="2" t="s">
        <v>347</v>
      </c>
      <c r="C25" s="6" t="s">
        <v>428</v>
      </c>
      <c r="D25" s="4"/>
      <c r="E25" s="10">
        <v>16</v>
      </c>
      <c r="F25" s="10"/>
    </row>
    <row r="26" spans="1:6" ht="96" hidden="1" x14ac:dyDescent="0.25">
      <c r="A26" s="13" t="s">
        <v>3</v>
      </c>
      <c r="B26" s="2" t="s">
        <v>348</v>
      </c>
      <c r="C26" s="6" t="s">
        <v>429</v>
      </c>
      <c r="D26" s="4"/>
      <c r="E26" s="10">
        <v>16</v>
      </c>
      <c r="F26" s="10"/>
    </row>
    <row r="27" spans="1:6" ht="96" hidden="1" x14ac:dyDescent="0.25">
      <c r="A27" s="13" t="s">
        <v>3</v>
      </c>
      <c r="B27" s="2" t="s">
        <v>411</v>
      </c>
      <c r="C27" s="6" t="s">
        <v>430</v>
      </c>
      <c r="D27" s="4"/>
      <c r="E27" s="10">
        <v>16</v>
      </c>
      <c r="F27" s="10"/>
    </row>
    <row r="28" spans="1:6" ht="132" hidden="1" x14ac:dyDescent="0.25">
      <c r="A28" s="13" t="s">
        <v>3</v>
      </c>
      <c r="B28" s="2" t="s">
        <v>412</v>
      </c>
      <c r="C28" s="6" t="s">
        <v>483</v>
      </c>
      <c r="D28" s="4"/>
      <c r="E28" s="10">
        <v>6</v>
      </c>
      <c r="F28" s="10"/>
    </row>
    <row r="29" spans="1:6" ht="132" hidden="1" x14ac:dyDescent="0.25">
      <c r="A29" s="13" t="s">
        <v>3</v>
      </c>
      <c r="B29" s="2" t="s">
        <v>413</v>
      </c>
      <c r="C29" s="6" t="s">
        <v>484</v>
      </c>
      <c r="D29" s="4"/>
      <c r="E29" s="10">
        <v>2</v>
      </c>
      <c r="F29" s="10"/>
    </row>
    <row r="30" spans="1:6" ht="156" hidden="1" x14ac:dyDescent="0.25">
      <c r="A30" s="13" t="s">
        <v>3</v>
      </c>
      <c r="B30" s="2" t="s">
        <v>414</v>
      </c>
      <c r="C30" s="6" t="s">
        <v>494</v>
      </c>
      <c r="D30" s="4"/>
      <c r="E30" s="10">
        <v>2.2400000000000002</v>
      </c>
      <c r="F30" s="10"/>
    </row>
    <row r="31" spans="1:6" ht="72" hidden="1" x14ac:dyDescent="0.25">
      <c r="A31" s="13" t="s">
        <v>3</v>
      </c>
      <c r="B31" s="2" t="s">
        <v>62</v>
      </c>
      <c r="C31" s="6" t="s">
        <v>63</v>
      </c>
      <c r="D31" s="4"/>
      <c r="E31" s="10">
        <v>65.19</v>
      </c>
      <c r="F31" s="10"/>
    </row>
    <row r="32" spans="1:6" ht="48" hidden="1" x14ac:dyDescent="0.25">
      <c r="A32" s="13" t="s">
        <v>3</v>
      </c>
      <c r="B32" s="2" t="s">
        <v>64</v>
      </c>
      <c r="C32" s="6" t="s">
        <v>65</v>
      </c>
      <c r="D32" s="4"/>
      <c r="E32" s="10">
        <v>253.03999999999996</v>
      </c>
      <c r="F32" s="10"/>
    </row>
    <row r="33" spans="1:6" ht="72" hidden="1" x14ac:dyDescent="0.25">
      <c r="A33" s="13" t="s">
        <v>3</v>
      </c>
      <c r="B33" s="2" t="s">
        <v>66</v>
      </c>
      <c r="C33" s="6" t="s">
        <v>67</v>
      </c>
      <c r="D33" s="4"/>
      <c r="E33" s="10">
        <v>85.4</v>
      </c>
      <c r="F33" s="10"/>
    </row>
    <row r="34" spans="1:6" ht="132" hidden="1" x14ac:dyDescent="0.25">
      <c r="A34" s="13" t="s">
        <v>3</v>
      </c>
      <c r="B34" s="2" t="s">
        <v>69</v>
      </c>
      <c r="C34" s="6" t="s">
        <v>70</v>
      </c>
      <c r="D34" s="4"/>
      <c r="E34" s="10">
        <v>81.5</v>
      </c>
      <c r="F34" s="10"/>
    </row>
    <row r="35" spans="1:6" ht="144" hidden="1" x14ac:dyDescent="0.25">
      <c r="A35" s="13" t="s">
        <v>3</v>
      </c>
      <c r="B35" s="2" t="s">
        <v>73</v>
      </c>
      <c r="C35" s="6" t="s">
        <v>74</v>
      </c>
      <c r="D35" s="3"/>
      <c r="E35" s="10">
        <v>40.400000000000006</v>
      </c>
      <c r="F35" s="10"/>
    </row>
    <row r="36" spans="1:6" ht="84" hidden="1" x14ac:dyDescent="0.25">
      <c r="A36" s="13" t="s">
        <v>3</v>
      </c>
      <c r="B36" s="2" t="s">
        <v>75</v>
      </c>
      <c r="C36" s="6" t="s">
        <v>495</v>
      </c>
      <c r="D36" s="3"/>
      <c r="E36" s="10">
        <v>3.6</v>
      </c>
      <c r="F36" s="10"/>
    </row>
    <row r="37" spans="1:6" ht="132" hidden="1" x14ac:dyDescent="0.25">
      <c r="A37" s="13" t="s">
        <v>3</v>
      </c>
      <c r="B37" s="2" t="s">
        <v>76</v>
      </c>
      <c r="C37" s="6" t="s">
        <v>77</v>
      </c>
      <c r="D37" s="3"/>
      <c r="E37" s="10">
        <v>19</v>
      </c>
      <c r="F37" s="10"/>
    </row>
    <row r="38" spans="1:6" ht="96" hidden="1" x14ac:dyDescent="0.25">
      <c r="A38" s="13" t="s">
        <v>3</v>
      </c>
      <c r="B38" s="2" t="s">
        <v>316</v>
      </c>
      <c r="C38" s="6" t="s">
        <v>431</v>
      </c>
      <c r="D38" s="3"/>
      <c r="E38" s="10">
        <v>7.64</v>
      </c>
      <c r="F38" s="10"/>
    </row>
    <row r="39" spans="1:6" ht="84" hidden="1" x14ac:dyDescent="0.25">
      <c r="A39" s="13" t="s">
        <v>3</v>
      </c>
      <c r="B39" s="2" t="s">
        <v>78</v>
      </c>
      <c r="C39" s="6" t="s">
        <v>79</v>
      </c>
      <c r="D39" s="4"/>
      <c r="E39" s="10">
        <v>27</v>
      </c>
      <c r="F39" s="10"/>
    </row>
    <row r="40" spans="1:6" ht="72" hidden="1" x14ac:dyDescent="0.25">
      <c r="A40" s="13" t="s">
        <v>3</v>
      </c>
      <c r="B40" s="2" t="s">
        <v>80</v>
      </c>
      <c r="C40" s="6" t="s">
        <v>81</v>
      </c>
      <c r="D40" s="4"/>
      <c r="E40" s="10">
        <v>163.82</v>
      </c>
      <c r="F40" s="10"/>
    </row>
    <row r="41" spans="1:6" ht="60" hidden="1" x14ac:dyDescent="0.25">
      <c r="A41" s="13" t="s">
        <v>3</v>
      </c>
      <c r="B41" s="2" t="s">
        <v>82</v>
      </c>
      <c r="C41" s="6" t="s">
        <v>83</v>
      </c>
      <c r="D41" s="3"/>
      <c r="E41" s="10">
        <v>37.840000000000003</v>
      </c>
      <c r="F41" s="10"/>
    </row>
    <row r="42" spans="1:6" ht="60" hidden="1" x14ac:dyDescent="0.25">
      <c r="A42" s="13" t="s">
        <v>3</v>
      </c>
      <c r="B42" s="2" t="s">
        <v>415</v>
      </c>
      <c r="C42" s="6" t="s">
        <v>432</v>
      </c>
      <c r="D42" s="3"/>
      <c r="E42" s="10">
        <v>110.67</v>
      </c>
      <c r="F42" s="10"/>
    </row>
    <row r="43" spans="1:6" ht="216" x14ac:dyDescent="0.25">
      <c r="A43" s="13" t="s">
        <v>3</v>
      </c>
      <c r="B43" s="2" t="s">
        <v>84</v>
      </c>
      <c r="C43" s="6" t="s">
        <v>85</v>
      </c>
      <c r="D43" s="17" t="s">
        <v>488</v>
      </c>
      <c r="E43" s="23">
        <v>490.28999999999996</v>
      </c>
      <c r="F43" s="23" t="e">
        <f>#N/A</f>
        <v>#N/A</v>
      </c>
    </row>
    <row r="44" spans="1:6" ht="216" hidden="1" x14ac:dyDescent="0.25">
      <c r="A44" s="13" t="s">
        <v>3</v>
      </c>
      <c r="B44" s="2" t="s">
        <v>86</v>
      </c>
      <c r="C44" s="6" t="s">
        <v>87</v>
      </c>
      <c r="D44" s="4"/>
      <c r="E44" s="10">
        <v>1272</v>
      </c>
      <c r="F44" s="10"/>
    </row>
    <row r="45" spans="1:6" ht="96" hidden="1" x14ac:dyDescent="0.25">
      <c r="A45" s="13" t="s">
        <v>3</v>
      </c>
      <c r="B45" s="2" t="s">
        <v>89</v>
      </c>
      <c r="C45" s="6" t="s">
        <v>90</v>
      </c>
      <c r="D45" s="4"/>
      <c r="E45" s="10">
        <v>419.13</v>
      </c>
      <c r="F45" s="10"/>
    </row>
    <row r="46" spans="1:6" ht="96" hidden="1" x14ac:dyDescent="0.25">
      <c r="A46" s="13" t="s">
        <v>3</v>
      </c>
      <c r="B46" s="2" t="s">
        <v>91</v>
      </c>
      <c r="C46" s="6" t="s">
        <v>92</v>
      </c>
      <c r="D46" s="4"/>
      <c r="E46" s="10">
        <v>171.02</v>
      </c>
      <c r="F46" s="10"/>
    </row>
    <row r="47" spans="1:6" ht="156" x14ac:dyDescent="0.25">
      <c r="A47" s="13" t="s">
        <v>3</v>
      </c>
      <c r="B47" s="2" t="s">
        <v>416</v>
      </c>
      <c r="C47" s="6" t="s">
        <v>433</v>
      </c>
      <c r="D47" s="17" t="s">
        <v>490</v>
      </c>
      <c r="E47" s="23">
        <v>91</v>
      </c>
      <c r="F47" s="23" t="e">
        <f>#N/A</f>
        <v>#N/A</v>
      </c>
    </row>
    <row r="48" spans="1:6" ht="216" hidden="1" x14ac:dyDescent="0.25">
      <c r="A48" s="13" t="s">
        <v>3</v>
      </c>
      <c r="B48" s="2" t="s">
        <v>95</v>
      </c>
      <c r="C48" s="6" t="s">
        <v>96</v>
      </c>
      <c r="D48" s="4"/>
      <c r="E48" s="10">
        <v>197.70999999999992</v>
      </c>
      <c r="F48" s="10"/>
    </row>
    <row r="49" spans="1:6" ht="144" hidden="1" x14ac:dyDescent="0.25">
      <c r="A49" s="13" t="s">
        <v>3</v>
      </c>
      <c r="B49" s="2" t="s">
        <v>101</v>
      </c>
      <c r="C49" s="6" t="s">
        <v>102</v>
      </c>
      <c r="D49" s="3"/>
      <c r="E49" s="10">
        <v>244.6</v>
      </c>
      <c r="F49" s="10"/>
    </row>
    <row r="50" spans="1:6" ht="144" hidden="1" x14ac:dyDescent="0.25">
      <c r="A50" s="13" t="s">
        <v>3</v>
      </c>
      <c r="B50" s="2" t="s">
        <v>103</v>
      </c>
      <c r="C50" s="6" t="s">
        <v>104</v>
      </c>
      <c r="D50" s="4"/>
      <c r="E50" s="10">
        <v>1547.08</v>
      </c>
      <c r="F50" s="10"/>
    </row>
    <row r="51" spans="1:6" ht="240" hidden="1" x14ac:dyDescent="0.25">
      <c r="A51" s="13" t="s">
        <v>3</v>
      </c>
      <c r="B51" s="2" t="s">
        <v>107</v>
      </c>
      <c r="C51" s="6" t="s">
        <v>496</v>
      </c>
      <c r="D51" s="4"/>
      <c r="E51" s="10">
        <v>0</v>
      </c>
      <c r="F51" s="10"/>
    </row>
    <row r="52" spans="1:6" ht="409.5" hidden="1" x14ac:dyDescent="0.25">
      <c r="A52" s="13" t="s">
        <v>3</v>
      </c>
      <c r="B52" s="2" t="s">
        <v>109</v>
      </c>
      <c r="C52" s="6" t="s">
        <v>110</v>
      </c>
      <c r="D52" s="4"/>
      <c r="E52" s="10">
        <v>1282.54</v>
      </c>
      <c r="F52" s="10"/>
    </row>
    <row r="53" spans="1:6" ht="264" hidden="1" x14ac:dyDescent="0.25">
      <c r="A53" s="13" t="s">
        <v>3</v>
      </c>
      <c r="B53" s="2" t="s">
        <v>111</v>
      </c>
      <c r="C53" s="6" t="s">
        <v>112</v>
      </c>
      <c r="D53" s="3"/>
      <c r="E53" s="10">
        <v>0</v>
      </c>
      <c r="F53" s="10"/>
    </row>
    <row r="54" spans="1:6" ht="84" hidden="1" x14ac:dyDescent="0.25">
      <c r="A54" s="13" t="s">
        <v>3</v>
      </c>
      <c r="B54" s="2" t="s">
        <v>113</v>
      </c>
      <c r="C54" s="6" t="s">
        <v>114</v>
      </c>
      <c r="D54" s="3"/>
      <c r="E54" s="10">
        <v>476.33</v>
      </c>
      <c r="F54" s="10"/>
    </row>
    <row r="55" spans="1:6" ht="396" hidden="1" x14ac:dyDescent="0.25">
      <c r="A55" s="13" t="s">
        <v>3</v>
      </c>
      <c r="B55" s="2" t="s">
        <v>417</v>
      </c>
      <c r="C55" s="6" t="s">
        <v>434</v>
      </c>
      <c r="D55" s="3"/>
      <c r="E55" s="10">
        <v>110.17</v>
      </c>
      <c r="F55" s="10"/>
    </row>
    <row r="56" spans="1:6" ht="336" hidden="1" x14ac:dyDescent="0.25">
      <c r="A56" s="13" t="s">
        <v>3</v>
      </c>
      <c r="B56" s="2" t="s">
        <v>418</v>
      </c>
      <c r="C56" s="6" t="s">
        <v>435</v>
      </c>
      <c r="D56" s="3"/>
      <c r="E56" s="10">
        <v>370</v>
      </c>
      <c r="F56" s="10"/>
    </row>
    <row r="57" spans="1:6" ht="252" hidden="1" x14ac:dyDescent="0.25">
      <c r="A57" s="13" t="s">
        <v>3</v>
      </c>
      <c r="B57" s="2" t="s">
        <v>419</v>
      </c>
      <c r="C57" s="6" t="s">
        <v>436</v>
      </c>
      <c r="D57" s="3"/>
      <c r="E57" s="10">
        <v>90</v>
      </c>
      <c r="F57" s="10"/>
    </row>
    <row r="58" spans="1:6" ht="300" hidden="1" x14ac:dyDescent="0.25">
      <c r="A58" s="13" t="s">
        <v>3</v>
      </c>
      <c r="B58" s="2" t="s">
        <v>124</v>
      </c>
      <c r="C58" s="6" t="s">
        <v>125</v>
      </c>
      <c r="D58" s="4"/>
      <c r="E58" s="10">
        <v>0</v>
      </c>
      <c r="F58" s="10"/>
    </row>
    <row r="59" spans="1:6" ht="360" hidden="1" x14ac:dyDescent="0.25">
      <c r="A59" s="13" t="s">
        <v>3</v>
      </c>
      <c r="B59" s="2" t="s">
        <v>396</v>
      </c>
      <c r="C59" s="6" t="s">
        <v>437</v>
      </c>
      <c r="D59" s="3"/>
      <c r="E59" s="10">
        <v>352.1</v>
      </c>
      <c r="F59" s="10"/>
    </row>
    <row r="60" spans="1:6" ht="264" hidden="1" x14ac:dyDescent="0.25">
      <c r="A60" s="13" t="s">
        <v>3</v>
      </c>
      <c r="B60" s="2" t="s">
        <v>397</v>
      </c>
      <c r="C60" s="6" t="s">
        <v>438</v>
      </c>
      <c r="D60" s="3"/>
      <c r="E60" s="10">
        <v>55.1</v>
      </c>
      <c r="F60" s="10"/>
    </row>
    <row r="61" spans="1:6" ht="132" hidden="1" x14ac:dyDescent="0.25">
      <c r="A61" s="13" t="s">
        <v>3</v>
      </c>
      <c r="B61" s="2" t="s">
        <v>126</v>
      </c>
      <c r="C61" s="6" t="s">
        <v>118</v>
      </c>
      <c r="D61" s="4"/>
      <c r="E61" s="10">
        <v>329.31</v>
      </c>
      <c r="F61" s="10"/>
    </row>
    <row r="62" spans="1:6" ht="132" hidden="1" x14ac:dyDescent="0.25">
      <c r="A62" s="13" t="s">
        <v>3</v>
      </c>
      <c r="B62" s="2" t="s">
        <v>128</v>
      </c>
      <c r="C62" s="6" t="s">
        <v>120</v>
      </c>
      <c r="D62" s="4"/>
      <c r="E62" s="10">
        <v>329.31</v>
      </c>
      <c r="F62" s="10"/>
    </row>
    <row r="63" spans="1:6" ht="204" hidden="1" x14ac:dyDescent="0.25">
      <c r="A63" s="13" t="s">
        <v>3</v>
      </c>
      <c r="B63" s="2" t="s">
        <v>129</v>
      </c>
      <c r="C63" s="6" t="s">
        <v>130</v>
      </c>
      <c r="D63" s="4"/>
      <c r="E63" s="10">
        <v>163.47</v>
      </c>
      <c r="F63" s="10"/>
    </row>
    <row r="64" spans="1:6" ht="60" hidden="1" x14ac:dyDescent="0.25">
      <c r="A64" s="13" t="s">
        <v>3</v>
      </c>
      <c r="B64" s="2" t="s">
        <v>131</v>
      </c>
      <c r="C64" s="6" t="s">
        <v>132</v>
      </c>
      <c r="D64" s="4"/>
      <c r="E64" s="10">
        <v>1751.5</v>
      </c>
      <c r="F64" s="10"/>
    </row>
    <row r="65" spans="1:6" ht="409.5" hidden="1" x14ac:dyDescent="0.25">
      <c r="A65" s="13" t="s">
        <v>3</v>
      </c>
      <c r="B65" s="2" t="s">
        <v>133</v>
      </c>
      <c r="C65" s="6" t="s">
        <v>134</v>
      </c>
      <c r="D65" s="4"/>
      <c r="E65" s="10">
        <v>66.38</v>
      </c>
      <c r="F65" s="10"/>
    </row>
    <row r="66" spans="1:6" ht="84" hidden="1" x14ac:dyDescent="0.25">
      <c r="A66" s="13" t="s">
        <v>3</v>
      </c>
      <c r="B66" s="2" t="s">
        <v>135</v>
      </c>
      <c r="C66" s="6" t="s">
        <v>136</v>
      </c>
      <c r="D66" s="3"/>
      <c r="E66" s="10">
        <v>329.36</v>
      </c>
      <c r="F66" s="10"/>
    </row>
    <row r="67" spans="1:6" ht="132" hidden="1" x14ac:dyDescent="0.25">
      <c r="A67" s="13" t="s">
        <v>3</v>
      </c>
      <c r="B67" s="2" t="s">
        <v>138</v>
      </c>
      <c r="C67" s="6" t="s">
        <v>139</v>
      </c>
      <c r="D67" s="4"/>
      <c r="E67" s="10">
        <v>0</v>
      </c>
      <c r="F67" s="10"/>
    </row>
    <row r="68" spans="1:6" ht="216" hidden="1" x14ac:dyDescent="0.25">
      <c r="A68" s="13" t="s">
        <v>3</v>
      </c>
      <c r="B68" s="2" t="s">
        <v>146</v>
      </c>
      <c r="C68" s="6" t="s">
        <v>147</v>
      </c>
      <c r="D68" s="4"/>
      <c r="E68" s="10">
        <v>658.53</v>
      </c>
      <c r="F68" s="10"/>
    </row>
    <row r="69" spans="1:6" ht="156" hidden="1" x14ac:dyDescent="0.25">
      <c r="A69" s="13" t="s">
        <v>3</v>
      </c>
      <c r="B69" s="2" t="s">
        <v>150</v>
      </c>
      <c r="C69" s="6" t="s">
        <v>151</v>
      </c>
      <c r="D69" s="4"/>
      <c r="E69" s="10">
        <v>514.79999999999995</v>
      </c>
      <c r="F69" s="10"/>
    </row>
    <row r="70" spans="1:6" ht="48" hidden="1" x14ac:dyDescent="0.25">
      <c r="A70" s="13" t="s">
        <v>3</v>
      </c>
      <c r="B70" s="2" t="s">
        <v>157</v>
      </c>
      <c r="C70" s="6" t="s">
        <v>158</v>
      </c>
      <c r="D70" s="3"/>
      <c r="E70" s="10">
        <v>246.76</v>
      </c>
      <c r="F70" s="10"/>
    </row>
    <row r="71" spans="1:6" ht="72" hidden="1" x14ac:dyDescent="0.25">
      <c r="A71" s="13" t="s">
        <v>3</v>
      </c>
      <c r="B71" s="2" t="s">
        <v>159</v>
      </c>
      <c r="C71" s="6" t="s">
        <v>443</v>
      </c>
      <c r="D71" s="3"/>
      <c r="E71" s="10">
        <v>74.400000000000006</v>
      </c>
      <c r="F71" s="10"/>
    </row>
    <row r="72" spans="1:6" ht="48" hidden="1" x14ac:dyDescent="0.25">
      <c r="A72" s="13" t="s">
        <v>3</v>
      </c>
      <c r="B72" s="2" t="s">
        <v>160</v>
      </c>
      <c r="C72" s="6" t="s">
        <v>161</v>
      </c>
      <c r="D72" s="3"/>
      <c r="E72" s="10">
        <v>576.52</v>
      </c>
      <c r="F72" s="10"/>
    </row>
    <row r="73" spans="1:6" ht="84" hidden="1" x14ac:dyDescent="0.25">
      <c r="A73" s="13" t="s">
        <v>3</v>
      </c>
      <c r="B73" s="2" t="s">
        <v>162</v>
      </c>
      <c r="C73" s="6" t="s">
        <v>285</v>
      </c>
      <c r="D73" s="3"/>
      <c r="E73" s="10">
        <v>5.04</v>
      </c>
      <c r="F73" s="10"/>
    </row>
    <row r="74" spans="1:6" ht="96" hidden="1" x14ac:dyDescent="0.25">
      <c r="A74" s="13" t="s">
        <v>3</v>
      </c>
      <c r="B74" s="2" t="s">
        <v>420</v>
      </c>
      <c r="C74" s="6" t="s">
        <v>439</v>
      </c>
      <c r="D74" s="3"/>
      <c r="E74" s="10">
        <v>982.29</v>
      </c>
      <c r="F74" s="10"/>
    </row>
    <row r="75" spans="1:6" ht="324" hidden="1" x14ac:dyDescent="0.25">
      <c r="A75" s="13" t="s">
        <v>3</v>
      </c>
      <c r="B75" s="2" t="s">
        <v>421</v>
      </c>
      <c r="C75" s="6" t="s">
        <v>440</v>
      </c>
      <c r="D75" s="3"/>
      <c r="E75" s="10">
        <v>83</v>
      </c>
      <c r="F75" s="10"/>
    </row>
    <row r="76" spans="1:6" ht="120" hidden="1" x14ac:dyDescent="0.25">
      <c r="A76" s="13" t="s">
        <v>3</v>
      </c>
      <c r="B76" s="2" t="s">
        <v>168</v>
      </c>
      <c r="C76" s="6" t="s">
        <v>169</v>
      </c>
      <c r="D76" s="4"/>
      <c r="E76" s="10">
        <v>497.66</v>
      </c>
      <c r="F76" s="10"/>
    </row>
    <row r="77" spans="1:6" ht="96" hidden="1" x14ac:dyDescent="0.25">
      <c r="A77" s="13" t="s">
        <v>3</v>
      </c>
      <c r="B77" s="2" t="s">
        <v>174</v>
      </c>
      <c r="C77" s="6" t="s">
        <v>175</v>
      </c>
      <c r="D77" s="4"/>
      <c r="E77" s="10">
        <v>4</v>
      </c>
      <c r="F77" s="10"/>
    </row>
    <row r="78" spans="1:6" ht="96" hidden="1" x14ac:dyDescent="0.25">
      <c r="A78" s="13" t="s">
        <v>3</v>
      </c>
      <c r="B78" s="2" t="s">
        <v>176</v>
      </c>
      <c r="C78" s="6" t="s">
        <v>177</v>
      </c>
      <c r="D78" s="4"/>
      <c r="E78" s="10">
        <v>24</v>
      </c>
      <c r="F78" s="10"/>
    </row>
    <row r="79" spans="1:6" ht="84" hidden="1" x14ac:dyDescent="0.25">
      <c r="A79" s="13" t="s">
        <v>3</v>
      </c>
      <c r="B79" s="2" t="s">
        <v>179</v>
      </c>
      <c r="C79" s="6" t="s">
        <v>180</v>
      </c>
      <c r="D79" s="4"/>
      <c r="E79" s="10">
        <v>35</v>
      </c>
      <c r="F79" s="10"/>
    </row>
    <row r="80" spans="1:6" ht="84" hidden="1" x14ac:dyDescent="0.25">
      <c r="A80" s="13" t="s">
        <v>3</v>
      </c>
      <c r="B80" s="2" t="s">
        <v>181</v>
      </c>
      <c r="C80" s="6" t="s">
        <v>182</v>
      </c>
      <c r="D80" s="4"/>
      <c r="E80" s="10">
        <v>0</v>
      </c>
      <c r="F80" s="10"/>
    </row>
    <row r="81" spans="1:6" ht="96" hidden="1" x14ac:dyDescent="0.25">
      <c r="A81" s="13" t="s">
        <v>3</v>
      </c>
      <c r="B81" s="2" t="s">
        <v>184</v>
      </c>
      <c r="C81" s="6" t="s">
        <v>185</v>
      </c>
      <c r="D81" s="4"/>
      <c r="E81" s="10">
        <v>28</v>
      </c>
      <c r="F81" s="10"/>
    </row>
    <row r="82" spans="1:6" ht="156" hidden="1" x14ac:dyDescent="0.25">
      <c r="A82" s="13" t="s">
        <v>3</v>
      </c>
      <c r="B82" s="2" t="s">
        <v>186</v>
      </c>
      <c r="C82" s="6" t="s">
        <v>187</v>
      </c>
      <c r="D82" s="4"/>
      <c r="E82" s="10">
        <v>37</v>
      </c>
      <c r="F82" s="10"/>
    </row>
    <row r="83" spans="1:6" ht="216" hidden="1" x14ac:dyDescent="0.25">
      <c r="A83" s="13" t="s">
        <v>3</v>
      </c>
      <c r="B83" s="2" t="s">
        <v>188</v>
      </c>
      <c r="C83" s="6" t="s">
        <v>189</v>
      </c>
      <c r="D83" s="4"/>
      <c r="E83" s="10">
        <v>11</v>
      </c>
      <c r="F83" s="10"/>
    </row>
    <row r="84" spans="1:6" ht="300" hidden="1" x14ac:dyDescent="0.25">
      <c r="A84" s="13" t="s">
        <v>3</v>
      </c>
      <c r="B84" s="2" t="s">
        <v>191</v>
      </c>
      <c r="C84" s="6" t="s">
        <v>192</v>
      </c>
      <c r="D84" s="4"/>
      <c r="E84" s="10">
        <v>6</v>
      </c>
      <c r="F84" s="10"/>
    </row>
    <row r="85" spans="1:6" ht="168" hidden="1" x14ac:dyDescent="0.25">
      <c r="A85" s="13" t="s">
        <v>3</v>
      </c>
      <c r="B85" s="2" t="s">
        <v>193</v>
      </c>
      <c r="C85" s="6" t="s">
        <v>194</v>
      </c>
      <c r="D85" s="4"/>
      <c r="E85" s="10">
        <v>12</v>
      </c>
      <c r="F85" s="10"/>
    </row>
    <row r="86" spans="1:6" ht="84" hidden="1" x14ac:dyDescent="0.25">
      <c r="A86" s="13" t="s">
        <v>3</v>
      </c>
      <c r="B86" s="2" t="s">
        <v>195</v>
      </c>
      <c r="C86" s="6" t="s">
        <v>196</v>
      </c>
      <c r="D86" s="4"/>
      <c r="E86" s="10">
        <v>28.990000000000002</v>
      </c>
      <c r="F86" s="10"/>
    </row>
    <row r="87" spans="1:6" ht="108" hidden="1" x14ac:dyDescent="0.25">
      <c r="A87" s="13" t="s">
        <v>3</v>
      </c>
      <c r="B87" s="2" t="s">
        <v>198</v>
      </c>
      <c r="C87" s="6" t="s">
        <v>199</v>
      </c>
      <c r="D87" s="4"/>
      <c r="E87" s="10">
        <v>1.9700000000000002</v>
      </c>
      <c r="F87" s="10"/>
    </row>
    <row r="88" spans="1:6" ht="180" hidden="1" x14ac:dyDescent="0.25">
      <c r="A88" s="13" t="s">
        <v>3</v>
      </c>
      <c r="B88" s="2" t="s">
        <v>200</v>
      </c>
      <c r="C88" s="6" t="s">
        <v>201</v>
      </c>
      <c r="D88" s="4"/>
      <c r="E88" s="10">
        <v>21.8</v>
      </c>
      <c r="F88" s="10"/>
    </row>
    <row r="89" spans="1:6" ht="120" hidden="1" x14ac:dyDescent="0.25">
      <c r="A89" s="13" t="s">
        <v>3</v>
      </c>
      <c r="B89" s="2" t="s">
        <v>203</v>
      </c>
      <c r="C89" s="6" t="s">
        <v>497</v>
      </c>
      <c r="D89" s="4"/>
      <c r="E89" s="10">
        <v>34</v>
      </c>
      <c r="F89" s="10"/>
    </row>
    <row r="90" spans="1:6" ht="48" hidden="1" x14ac:dyDescent="0.25">
      <c r="A90" s="13" t="s">
        <v>3</v>
      </c>
      <c r="B90" s="2" t="s">
        <v>204</v>
      </c>
      <c r="C90" s="6" t="s">
        <v>498</v>
      </c>
      <c r="D90" s="4"/>
      <c r="E90" s="10">
        <v>75</v>
      </c>
      <c r="F90" s="10"/>
    </row>
    <row r="91" spans="1:6" ht="96" hidden="1" x14ac:dyDescent="0.25">
      <c r="A91" s="13" t="s">
        <v>3</v>
      </c>
      <c r="B91" s="2" t="s">
        <v>205</v>
      </c>
      <c r="C91" s="6" t="s">
        <v>499</v>
      </c>
      <c r="D91" s="4"/>
      <c r="E91" s="10">
        <v>6</v>
      </c>
      <c r="F91" s="10"/>
    </row>
    <row r="92" spans="1:6" ht="96" hidden="1" x14ac:dyDescent="0.25">
      <c r="A92" s="13" t="s">
        <v>3</v>
      </c>
      <c r="B92" s="2" t="s">
        <v>206</v>
      </c>
      <c r="C92" s="6" t="s">
        <v>207</v>
      </c>
      <c r="D92" s="4"/>
      <c r="E92" s="10">
        <v>30</v>
      </c>
      <c r="F92" s="10"/>
    </row>
    <row r="93" spans="1:6" ht="204" hidden="1" x14ac:dyDescent="0.25">
      <c r="A93" s="13" t="s">
        <v>3</v>
      </c>
      <c r="B93" s="2" t="s">
        <v>211</v>
      </c>
      <c r="C93" s="6" t="s">
        <v>212</v>
      </c>
      <c r="D93" s="4"/>
      <c r="E93" s="10">
        <v>931.81999999999994</v>
      </c>
      <c r="F93" s="10"/>
    </row>
    <row r="94" spans="1:6" ht="204" hidden="1" x14ac:dyDescent="0.25">
      <c r="A94" s="13" t="s">
        <v>3</v>
      </c>
      <c r="B94" s="2" t="s">
        <v>213</v>
      </c>
      <c r="C94" s="6" t="s">
        <v>214</v>
      </c>
      <c r="D94" s="4"/>
      <c r="E94" s="10">
        <v>839.87</v>
      </c>
      <c r="F94" s="10"/>
    </row>
    <row r="95" spans="1:6" ht="120" hidden="1" x14ac:dyDescent="0.25">
      <c r="A95" s="13" t="s">
        <v>3</v>
      </c>
      <c r="B95" s="2" t="s">
        <v>216</v>
      </c>
      <c r="C95" s="6" t="s">
        <v>217</v>
      </c>
      <c r="D95" s="4"/>
      <c r="E95" s="10">
        <v>1948.6</v>
      </c>
      <c r="F95" s="10"/>
    </row>
    <row r="96" spans="1:6" ht="120" hidden="1" x14ac:dyDescent="0.25">
      <c r="A96" s="13" t="s">
        <v>3</v>
      </c>
      <c r="B96" s="2" t="s">
        <v>218</v>
      </c>
      <c r="C96" s="6" t="s">
        <v>219</v>
      </c>
      <c r="D96" s="4"/>
      <c r="E96" s="10">
        <v>750</v>
      </c>
      <c r="F96" s="10"/>
    </row>
    <row r="97" spans="1:6" ht="120" hidden="1" x14ac:dyDescent="0.25">
      <c r="A97" s="13" t="s">
        <v>3</v>
      </c>
      <c r="B97" s="2" t="s">
        <v>220</v>
      </c>
      <c r="C97" s="6" t="s">
        <v>221</v>
      </c>
      <c r="D97" s="4"/>
      <c r="E97" s="10">
        <v>350</v>
      </c>
      <c r="F97" s="10"/>
    </row>
    <row r="98" spans="1:6" ht="120" hidden="1" x14ac:dyDescent="0.25">
      <c r="A98" s="13" t="s">
        <v>3</v>
      </c>
      <c r="B98" s="2" t="s">
        <v>222</v>
      </c>
      <c r="C98" s="6" t="s">
        <v>223</v>
      </c>
      <c r="D98" s="4"/>
      <c r="E98" s="10">
        <v>1700</v>
      </c>
      <c r="F98" s="10"/>
    </row>
    <row r="99" spans="1:6" ht="120" x14ac:dyDescent="0.25">
      <c r="A99" s="13" t="s">
        <v>3</v>
      </c>
      <c r="B99" s="2" t="s">
        <v>224</v>
      </c>
      <c r="C99" s="6" t="s">
        <v>225</v>
      </c>
      <c r="D99" s="17" t="s">
        <v>486</v>
      </c>
      <c r="E99" s="23">
        <v>635</v>
      </c>
      <c r="F99" s="23" t="e">
        <f>#N/A</f>
        <v>#N/A</v>
      </c>
    </row>
    <row r="100" spans="1:6" ht="120" hidden="1" x14ac:dyDescent="0.25">
      <c r="A100" s="13" t="s">
        <v>3</v>
      </c>
      <c r="B100" s="2" t="s">
        <v>226</v>
      </c>
      <c r="C100" s="6" t="s">
        <v>227</v>
      </c>
      <c r="D100" s="4"/>
      <c r="E100" s="10">
        <v>140</v>
      </c>
      <c r="F100" s="10"/>
    </row>
    <row r="101" spans="1:6" ht="120" hidden="1" x14ac:dyDescent="0.25">
      <c r="A101" s="13" t="s">
        <v>3</v>
      </c>
      <c r="B101" s="2" t="s">
        <v>228</v>
      </c>
      <c r="C101" s="6" t="s">
        <v>229</v>
      </c>
      <c r="D101" s="4"/>
      <c r="E101" s="10">
        <v>70</v>
      </c>
      <c r="F101" s="10"/>
    </row>
    <row r="102" spans="1:6" ht="120" hidden="1" x14ac:dyDescent="0.25">
      <c r="A102" s="13" t="s">
        <v>3</v>
      </c>
      <c r="B102" s="2" t="s">
        <v>230</v>
      </c>
      <c r="C102" s="6" t="s">
        <v>231</v>
      </c>
      <c r="D102" s="4"/>
      <c r="E102" s="10">
        <v>1000</v>
      </c>
      <c r="F102" s="10"/>
    </row>
    <row r="103" spans="1:6" ht="120" hidden="1" x14ac:dyDescent="0.25">
      <c r="A103" s="13" t="s">
        <v>3</v>
      </c>
      <c r="B103" s="2" t="s">
        <v>232</v>
      </c>
      <c r="C103" s="6" t="s">
        <v>233</v>
      </c>
      <c r="D103" s="4"/>
      <c r="E103" s="10">
        <v>294</v>
      </c>
      <c r="F103" s="10"/>
    </row>
    <row r="104" spans="1:6" ht="120" x14ac:dyDescent="0.25">
      <c r="A104" s="13" t="s">
        <v>3</v>
      </c>
      <c r="B104" s="2" t="s">
        <v>234</v>
      </c>
      <c r="C104" s="6" t="s">
        <v>235</v>
      </c>
      <c r="D104" s="17" t="s">
        <v>487</v>
      </c>
      <c r="E104" s="23">
        <v>1526</v>
      </c>
      <c r="F104" s="23" t="e">
        <f>#N/A</f>
        <v>#N/A</v>
      </c>
    </row>
    <row r="105" spans="1:6" ht="216" hidden="1" x14ac:dyDescent="0.25">
      <c r="A105" s="13" t="s">
        <v>3</v>
      </c>
      <c r="B105" s="2" t="s">
        <v>240</v>
      </c>
      <c r="C105" s="6" t="s">
        <v>241</v>
      </c>
      <c r="D105" s="4"/>
      <c r="E105" s="10">
        <v>40</v>
      </c>
      <c r="F105" s="10"/>
    </row>
    <row r="106" spans="1:6" ht="204" hidden="1" x14ac:dyDescent="0.25">
      <c r="A106" s="13" t="s">
        <v>3</v>
      </c>
      <c r="B106" s="2" t="s">
        <v>242</v>
      </c>
      <c r="C106" s="6" t="s">
        <v>243</v>
      </c>
      <c r="D106" s="4"/>
      <c r="E106" s="10">
        <v>44</v>
      </c>
      <c r="F106" s="10"/>
    </row>
    <row r="107" spans="1:6" ht="204" hidden="1" x14ac:dyDescent="0.25">
      <c r="A107" s="13" t="s">
        <v>3</v>
      </c>
      <c r="B107" s="2" t="s">
        <v>244</v>
      </c>
      <c r="C107" s="6" t="s">
        <v>245</v>
      </c>
      <c r="D107" s="4"/>
      <c r="E107" s="10">
        <v>58</v>
      </c>
      <c r="F107" s="10"/>
    </row>
    <row r="108" spans="1:6" ht="192" hidden="1" x14ac:dyDescent="0.25">
      <c r="A108" s="13" t="s">
        <v>3</v>
      </c>
      <c r="B108" s="2" t="s">
        <v>246</v>
      </c>
      <c r="C108" s="6" t="s">
        <v>247</v>
      </c>
      <c r="D108" s="4"/>
      <c r="E108" s="10">
        <v>67</v>
      </c>
      <c r="F108" s="10"/>
    </row>
    <row r="109" spans="1:6" ht="108" hidden="1" x14ac:dyDescent="0.25">
      <c r="A109" s="13" t="s">
        <v>3</v>
      </c>
      <c r="B109" s="2" t="s">
        <v>248</v>
      </c>
      <c r="C109" s="6" t="s">
        <v>249</v>
      </c>
      <c r="D109" s="4"/>
      <c r="E109" s="10">
        <v>63</v>
      </c>
      <c r="F109" s="10"/>
    </row>
    <row r="110" spans="1:6" ht="168" hidden="1" x14ac:dyDescent="0.25">
      <c r="A110" s="13" t="s">
        <v>3</v>
      </c>
      <c r="B110" s="2" t="s">
        <v>250</v>
      </c>
      <c r="C110" s="6" t="s">
        <v>208</v>
      </c>
      <c r="D110" s="4"/>
      <c r="E110" s="10">
        <v>80.349999999999994</v>
      </c>
      <c r="F110" s="10"/>
    </row>
    <row r="111" spans="1:6" ht="156" hidden="1" x14ac:dyDescent="0.25">
      <c r="A111" s="13" t="s">
        <v>3</v>
      </c>
      <c r="B111" s="2" t="s">
        <v>251</v>
      </c>
      <c r="C111" s="6" t="s">
        <v>252</v>
      </c>
      <c r="D111" s="4"/>
      <c r="E111" s="10">
        <v>398.82</v>
      </c>
      <c r="F111" s="10"/>
    </row>
    <row r="112" spans="1:6" ht="156" hidden="1" x14ac:dyDescent="0.25">
      <c r="A112" s="13" t="s">
        <v>3</v>
      </c>
      <c r="B112" s="2" t="s">
        <v>253</v>
      </c>
      <c r="C112" s="6" t="s">
        <v>254</v>
      </c>
      <c r="D112" s="4"/>
      <c r="E112" s="10">
        <v>24</v>
      </c>
      <c r="F112" s="10"/>
    </row>
    <row r="113" spans="1:6" ht="48" hidden="1" x14ac:dyDescent="0.25">
      <c r="A113" s="13" t="s">
        <v>3</v>
      </c>
      <c r="B113" s="2" t="s">
        <v>255</v>
      </c>
      <c r="C113" s="6" t="s">
        <v>256</v>
      </c>
      <c r="D113" s="4"/>
      <c r="E113" s="10">
        <v>3</v>
      </c>
      <c r="F113" s="10"/>
    </row>
    <row r="114" spans="1:6" ht="72" hidden="1" x14ac:dyDescent="0.25">
      <c r="A114" s="13" t="s">
        <v>3</v>
      </c>
      <c r="B114" s="5">
        <v>18102</v>
      </c>
      <c r="C114" s="7" t="s">
        <v>257</v>
      </c>
      <c r="D114" s="4"/>
      <c r="E114" s="10">
        <v>11</v>
      </c>
      <c r="F114" s="10"/>
    </row>
    <row r="115" spans="1:6" ht="144" hidden="1" x14ac:dyDescent="0.25">
      <c r="A115" s="13" t="s">
        <v>3</v>
      </c>
      <c r="B115" s="5">
        <v>18119</v>
      </c>
      <c r="C115" s="7" t="s">
        <v>441</v>
      </c>
      <c r="D115" s="3"/>
      <c r="E115" s="10">
        <v>1</v>
      </c>
      <c r="F115" s="10"/>
    </row>
    <row r="116" spans="1:6" ht="60" hidden="1" x14ac:dyDescent="0.25">
      <c r="A116" s="13" t="s">
        <v>3</v>
      </c>
      <c r="B116" s="2" t="s">
        <v>422</v>
      </c>
      <c r="C116" s="6" t="s">
        <v>442</v>
      </c>
      <c r="D116" s="4"/>
      <c r="E116" s="10">
        <v>1125.43</v>
      </c>
      <c r="F116" s="10"/>
    </row>
    <row r="117" spans="1:6" ht="84" hidden="1" x14ac:dyDescent="0.25">
      <c r="A117" s="13" t="s">
        <v>265</v>
      </c>
      <c r="B117" s="2" t="s">
        <v>11</v>
      </c>
      <c r="C117" s="6" t="s">
        <v>8</v>
      </c>
      <c r="D117" s="3"/>
      <c r="E117" s="10">
        <v>787.88</v>
      </c>
      <c r="F117" s="10"/>
    </row>
    <row r="118" spans="1:6" ht="108" hidden="1" x14ac:dyDescent="0.25">
      <c r="A118" s="13" t="s">
        <v>265</v>
      </c>
      <c r="B118" s="2" t="s">
        <v>31</v>
      </c>
      <c r="C118" s="6" t="s">
        <v>14</v>
      </c>
      <c r="D118" s="3"/>
      <c r="E118" s="10">
        <v>573.96</v>
      </c>
      <c r="F118" s="10"/>
    </row>
    <row r="119" spans="1:6" ht="132" hidden="1" x14ac:dyDescent="0.25">
      <c r="A119" s="13" t="s">
        <v>265</v>
      </c>
      <c r="B119" s="2" t="s">
        <v>34</v>
      </c>
      <c r="C119" s="6" t="s">
        <v>18</v>
      </c>
      <c r="D119" s="3"/>
      <c r="E119" s="10">
        <v>295.12</v>
      </c>
      <c r="F119" s="10"/>
    </row>
    <row r="120" spans="1:6" ht="228" hidden="1" x14ac:dyDescent="0.25">
      <c r="A120" s="13" t="s">
        <v>265</v>
      </c>
      <c r="B120" s="2" t="s">
        <v>35</v>
      </c>
      <c r="C120" s="6" t="s">
        <v>20</v>
      </c>
      <c r="D120" s="3"/>
      <c r="E120" s="10">
        <v>2.5800000000000054</v>
      </c>
      <c r="F120" s="10"/>
    </row>
    <row r="121" spans="1:6" ht="36" hidden="1" x14ac:dyDescent="0.25">
      <c r="A121" s="13" t="s">
        <v>265</v>
      </c>
      <c r="B121" s="2" t="s">
        <v>37</v>
      </c>
      <c r="C121" s="6" t="s">
        <v>22</v>
      </c>
      <c r="D121" s="3"/>
      <c r="E121" s="10">
        <v>69.34</v>
      </c>
      <c r="F121" s="10"/>
    </row>
    <row r="122" spans="1:6" ht="168" hidden="1" x14ac:dyDescent="0.25">
      <c r="A122" s="13" t="s">
        <v>265</v>
      </c>
      <c r="B122" s="2" t="s">
        <v>39</v>
      </c>
      <c r="C122" s="6" t="s">
        <v>24</v>
      </c>
      <c r="D122" s="3"/>
      <c r="E122" s="10">
        <v>1580.33</v>
      </c>
      <c r="F122" s="10"/>
    </row>
    <row r="123" spans="1:6" ht="180" hidden="1" x14ac:dyDescent="0.25">
      <c r="A123" s="13" t="s">
        <v>265</v>
      </c>
      <c r="B123" s="2" t="s">
        <v>41</v>
      </c>
      <c r="C123" s="6" t="s">
        <v>27</v>
      </c>
      <c r="D123" s="3"/>
      <c r="E123" s="10">
        <v>373.1</v>
      </c>
      <c r="F123" s="10"/>
    </row>
    <row r="124" spans="1:6" ht="60" hidden="1" x14ac:dyDescent="0.25">
      <c r="A124" s="13" t="s">
        <v>265</v>
      </c>
      <c r="B124" s="2" t="s">
        <v>268</v>
      </c>
      <c r="C124" s="6" t="s">
        <v>42</v>
      </c>
      <c r="D124" s="3"/>
      <c r="E124" s="10">
        <v>7.58</v>
      </c>
      <c r="F124" s="10"/>
    </row>
    <row r="125" spans="1:6" ht="120" hidden="1" x14ac:dyDescent="0.25">
      <c r="A125" s="13" t="s">
        <v>265</v>
      </c>
      <c r="B125" s="2" t="s">
        <v>45</v>
      </c>
      <c r="C125" s="6" t="s">
        <v>26</v>
      </c>
      <c r="D125" s="3"/>
      <c r="E125" s="10">
        <v>28025.200000000001</v>
      </c>
      <c r="F125" s="10"/>
    </row>
    <row r="126" spans="1:6" ht="180" hidden="1" x14ac:dyDescent="0.25">
      <c r="A126" s="13" t="s">
        <v>265</v>
      </c>
      <c r="B126" s="2" t="s">
        <v>49</v>
      </c>
      <c r="C126" s="6" t="s">
        <v>27</v>
      </c>
      <c r="D126" s="3"/>
      <c r="E126" s="10">
        <v>352.38</v>
      </c>
      <c r="F126" s="10"/>
    </row>
    <row r="127" spans="1:6" ht="132" hidden="1" x14ac:dyDescent="0.25">
      <c r="A127" s="13" t="s">
        <v>265</v>
      </c>
      <c r="B127" s="2" t="s">
        <v>51</v>
      </c>
      <c r="C127" s="6" t="s">
        <v>33</v>
      </c>
      <c r="D127" s="3"/>
      <c r="E127" s="10">
        <v>1277.9299999999998</v>
      </c>
      <c r="F127" s="10"/>
    </row>
    <row r="128" spans="1:6" ht="240" x14ac:dyDescent="0.25">
      <c r="A128" s="13" t="s">
        <v>265</v>
      </c>
      <c r="B128" s="2" t="s">
        <v>56</v>
      </c>
      <c r="C128" s="6" t="s">
        <v>44</v>
      </c>
      <c r="D128" s="17" t="s">
        <v>488</v>
      </c>
      <c r="E128" s="23">
        <v>839.27</v>
      </c>
      <c r="F128" s="23" t="e">
        <f>#N/A</f>
        <v>#N/A</v>
      </c>
    </row>
    <row r="129" spans="1:6" ht="240" hidden="1" x14ac:dyDescent="0.25">
      <c r="A129" s="13" t="s">
        <v>265</v>
      </c>
      <c r="B129" s="2" t="s">
        <v>58</v>
      </c>
      <c r="C129" s="6" t="s">
        <v>46</v>
      </c>
      <c r="D129" s="3"/>
      <c r="E129" s="10">
        <v>1170.8500000000001</v>
      </c>
      <c r="F129" s="10"/>
    </row>
    <row r="130" spans="1:6" ht="108" hidden="1" x14ac:dyDescent="0.25">
      <c r="A130" s="13" t="s">
        <v>265</v>
      </c>
      <c r="B130" s="2" t="s">
        <v>59</v>
      </c>
      <c r="C130" s="6" t="s">
        <v>500</v>
      </c>
      <c r="D130" s="3"/>
      <c r="E130" s="10">
        <v>12.76</v>
      </c>
      <c r="F130" s="10"/>
    </row>
    <row r="131" spans="1:6" ht="132" hidden="1" x14ac:dyDescent="0.25">
      <c r="A131" s="13" t="s">
        <v>265</v>
      </c>
      <c r="B131" s="2" t="s">
        <v>270</v>
      </c>
      <c r="C131" s="6" t="s">
        <v>77</v>
      </c>
      <c r="D131" s="3"/>
      <c r="E131" s="10">
        <v>9</v>
      </c>
      <c r="F131" s="10"/>
    </row>
    <row r="132" spans="1:6" ht="108" hidden="1" x14ac:dyDescent="0.25">
      <c r="A132" s="13" t="s">
        <v>265</v>
      </c>
      <c r="B132" s="2" t="s">
        <v>271</v>
      </c>
      <c r="C132" s="6" t="s">
        <v>199</v>
      </c>
      <c r="D132" s="3"/>
      <c r="E132" s="10">
        <v>6.6</v>
      </c>
      <c r="F132" s="10"/>
    </row>
    <row r="133" spans="1:6" ht="72" hidden="1" x14ac:dyDescent="0.25">
      <c r="A133" s="13" t="s">
        <v>265</v>
      </c>
      <c r="B133" s="2" t="s">
        <v>272</v>
      </c>
      <c r="C133" s="6" t="s">
        <v>273</v>
      </c>
      <c r="D133" s="3"/>
      <c r="E133" s="10">
        <v>24.08</v>
      </c>
      <c r="F133" s="10"/>
    </row>
    <row r="134" spans="1:6" ht="168" hidden="1" x14ac:dyDescent="0.25">
      <c r="A134" s="13" t="s">
        <v>265</v>
      </c>
      <c r="B134" s="2" t="s">
        <v>274</v>
      </c>
      <c r="C134" s="6" t="s">
        <v>275</v>
      </c>
      <c r="D134" s="3"/>
      <c r="E134" s="10">
        <v>8.2099999999999991</v>
      </c>
      <c r="F134" s="10"/>
    </row>
    <row r="135" spans="1:6" ht="84" hidden="1" x14ac:dyDescent="0.25">
      <c r="A135" s="13" t="s">
        <v>265</v>
      </c>
      <c r="B135" s="2" t="s">
        <v>276</v>
      </c>
      <c r="C135" s="6" t="s">
        <v>495</v>
      </c>
      <c r="D135" s="3"/>
      <c r="E135" s="10">
        <v>4.46</v>
      </c>
      <c r="F135" s="10"/>
    </row>
    <row r="136" spans="1:6" ht="216" hidden="1" x14ac:dyDescent="0.25">
      <c r="A136" s="13" t="s">
        <v>265</v>
      </c>
      <c r="B136" s="2" t="s">
        <v>93</v>
      </c>
      <c r="C136" s="6" t="s">
        <v>85</v>
      </c>
      <c r="D136" s="3"/>
      <c r="E136" s="10">
        <v>658.28</v>
      </c>
      <c r="F136" s="10"/>
    </row>
    <row r="137" spans="1:6" ht="108" hidden="1" x14ac:dyDescent="0.25">
      <c r="A137" s="13" t="s">
        <v>265</v>
      </c>
      <c r="B137" s="2" t="s">
        <v>95</v>
      </c>
      <c r="C137" s="6" t="s">
        <v>277</v>
      </c>
      <c r="D137" s="3"/>
      <c r="E137" s="10">
        <v>334.23</v>
      </c>
      <c r="F137" s="10"/>
    </row>
    <row r="138" spans="1:6" ht="216" hidden="1" x14ac:dyDescent="0.25">
      <c r="A138" s="13" t="s">
        <v>265</v>
      </c>
      <c r="B138" s="2" t="s">
        <v>105</v>
      </c>
      <c r="C138" s="6" t="s">
        <v>96</v>
      </c>
      <c r="D138" s="3"/>
      <c r="E138" s="10">
        <v>943.44</v>
      </c>
      <c r="F138" s="10"/>
    </row>
    <row r="139" spans="1:6" ht="156" hidden="1" x14ac:dyDescent="0.25">
      <c r="A139" s="13" t="s">
        <v>265</v>
      </c>
      <c r="B139" s="2" t="s">
        <v>107</v>
      </c>
      <c r="C139" s="6" t="s">
        <v>98</v>
      </c>
      <c r="D139" s="3"/>
      <c r="E139" s="10">
        <v>1240.6699999999998</v>
      </c>
      <c r="F139" s="10"/>
    </row>
    <row r="140" spans="1:6" ht="156" hidden="1" x14ac:dyDescent="0.25">
      <c r="A140" s="13" t="s">
        <v>265</v>
      </c>
      <c r="B140" s="2" t="s">
        <v>278</v>
      </c>
      <c r="C140" s="6" t="s">
        <v>100</v>
      </c>
      <c r="D140" s="3"/>
      <c r="E140" s="10">
        <v>1240.6699999999998</v>
      </c>
      <c r="F140" s="10"/>
    </row>
    <row r="141" spans="1:6" ht="144" hidden="1" x14ac:dyDescent="0.25">
      <c r="A141" s="13" t="s">
        <v>265</v>
      </c>
      <c r="B141" s="2" t="s">
        <v>108</v>
      </c>
      <c r="C141" s="6" t="s">
        <v>102</v>
      </c>
      <c r="D141" s="3"/>
      <c r="E141" s="10">
        <v>858.13</v>
      </c>
      <c r="F141" s="10"/>
    </row>
    <row r="142" spans="1:6" ht="276" hidden="1" x14ac:dyDescent="0.25">
      <c r="A142" s="13" t="s">
        <v>265</v>
      </c>
      <c r="B142" s="2" t="s">
        <v>117</v>
      </c>
      <c r="C142" s="6" t="s">
        <v>106</v>
      </c>
      <c r="D142" s="3"/>
      <c r="E142" s="10">
        <v>591.09</v>
      </c>
      <c r="F142" s="10"/>
    </row>
    <row r="143" spans="1:6" ht="240" hidden="1" x14ac:dyDescent="0.25">
      <c r="A143" s="13" t="s">
        <v>265</v>
      </c>
      <c r="B143" s="2" t="s">
        <v>119</v>
      </c>
      <c r="C143" s="6" t="s">
        <v>279</v>
      </c>
      <c r="D143" s="3"/>
      <c r="E143" s="10">
        <v>254.31</v>
      </c>
      <c r="F143" s="10"/>
    </row>
    <row r="144" spans="1:6" ht="168" hidden="1" x14ac:dyDescent="0.25">
      <c r="A144" s="13" t="s">
        <v>265</v>
      </c>
      <c r="B144" s="2" t="s">
        <v>126</v>
      </c>
      <c r="C144" s="6" t="s">
        <v>116</v>
      </c>
      <c r="D144" s="3"/>
      <c r="E144" s="10">
        <v>792.45</v>
      </c>
      <c r="F144" s="10"/>
    </row>
    <row r="145" spans="1:6" ht="132" hidden="1" x14ac:dyDescent="0.25">
      <c r="A145" s="13" t="s">
        <v>265</v>
      </c>
      <c r="B145" s="2" t="s">
        <v>127</v>
      </c>
      <c r="C145" s="6" t="s">
        <v>118</v>
      </c>
      <c r="D145" s="3"/>
      <c r="E145" s="10">
        <v>1258.49</v>
      </c>
      <c r="F145" s="10"/>
    </row>
    <row r="146" spans="1:6" ht="132" hidden="1" x14ac:dyDescent="0.25">
      <c r="A146" s="13" t="s">
        <v>265</v>
      </c>
      <c r="B146" s="2" t="s">
        <v>128</v>
      </c>
      <c r="C146" s="6" t="s">
        <v>120</v>
      </c>
      <c r="D146" s="3"/>
      <c r="E146" s="10">
        <v>1258.49</v>
      </c>
      <c r="F146" s="10"/>
    </row>
    <row r="147" spans="1:6" ht="96" hidden="1" x14ac:dyDescent="0.25">
      <c r="A147" s="13" t="s">
        <v>265</v>
      </c>
      <c r="B147" s="2" t="s">
        <v>129</v>
      </c>
      <c r="C147" s="6" t="s">
        <v>122</v>
      </c>
      <c r="D147" s="3"/>
      <c r="E147" s="10">
        <v>473.39000000000004</v>
      </c>
      <c r="F147" s="10"/>
    </row>
    <row r="148" spans="1:6" ht="132" hidden="1" x14ac:dyDescent="0.25">
      <c r="A148" s="13" t="s">
        <v>265</v>
      </c>
      <c r="B148" s="2" t="s">
        <v>137</v>
      </c>
      <c r="C148" s="6" t="s">
        <v>118</v>
      </c>
      <c r="D148" s="3"/>
      <c r="E148" s="10">
        <v>879.85500000000002</v>
      </c>
      <c r="F148" s="10"/>
    </row>
    <row r="149" spans="1:6" ht="132" hidden="1" x14ac:dyDescent="0.25">
      <c r="A149" s="13" t="s">
        <v>265</v>
      </c>
      <c r="B149" s="2" t="s">
        <v>138</v>
      </c>
      <c r="C149" s="6" t="s">
        <v>120</v>
      </c>
      <c r="D149" s="3"/>
      <c r="E149" s="10">
        <v>879.85500000000002</v>
      </c>
      <c r="F149" s="10"/>
    </row>
    <row r="150" spans="1:6" ht="204" hidden="1" x14ac:dyDescent="0.25">
      <c r="A150" s="13" t="s">
        <v>265</v>
      </c>
      <c r="B150" s="2" t="s">
        <v>140</v>
      </c>
      <c r="C150" s="6" t="s">
        <v>130</v>
      </c>
      <c r="D150" s="3"/>
      <c r="E150" s="10">
        <v>571.13</v>
      </c>
      <c r="F150" s="10"/>
    </row>
    <row r="151" spans="1:6" ht="409.5" hidden="1" x14ac:dyDescent="0.25">
      <c r="A151" s="13" t="s">
        <v>265</v>
      </c>
      <c r="B151" s="2" t="s">
        <v>148</v>
      </c>
      <c r="C151" s="6" t="s">
        <v>134</v>
      </c>
      <c r="D151" s="3"/>
      <c r="E151" s="10">
        <v>84.26</v>
      </c>
      <c r="F151" s="10"/>
    </row>
    <row r="152" spans="1:6" ht="120" hidden="1" x14ac:dyDescent="0.25">
      <c r="A152" s="13" t="s">
        <v>265</v>
      </c>
      <c r="B152" s="2" t="s">
        <v>149</v>
      </c>
      <c r="C152" s="6" t="s">
        <v>280</v>
      </c>
      <c r="D152" s="3"/>
      <c r="E152" s="10">
        <v>86.34</v>
      </c>
      <c r="F152" s="10"/>
    </row>
    <row r="153" spans="1:6" ht="84" hidden="1" x14ac:dyDescent="0.25">
      <c r="A153" s="13" t="s">
        <v>265</v>
      </c>
      <c r="B153" s="2" t="s">
        <v>152</v>
      </c>
      <c r="C153" s="6" t="s">
        <v>136</v>
      </c>
      <c r="D153" s="3"/>
      <c r="E153" s="10">
        <v>270.16000000000003</v>
      </c>
      <c r="F153" s="10"/>
    </row>
    <row r="154" spans="1:6" ht="84" hidden="1" x14ac:dyDescent="0.25">
      <c r="A154" s="13" t="s">
        <v>265</v>
      </c>
      <c r="B154" s="2" t="s">
        <v>163</v>
      </c>
      <c r="C154" s="6" t="s">
        <v>144</v>
      </c>
      <c r="D154" s="3"/>
      <c r="E154" s="10">
        <v>1986.3600000000001</v>
      </c>
      <c r="F154" s="10"/>
    </row>
    <row r="155" spans="1:6" ht="108" hidden="1" x14ac:dyDescent="0.25">
      <c r="A155" s="13" t="s">
        <v>265</v>
      </c>
      <c r="B155" s="2" t="s">
        <v>164</v>
      </c>
      <c r="C155" s="6" t="s">
        <v>145</v>
      </c>
      <c r="D155" s="3"/>
      <c r="E155" s="10">
        <v>1991.02</v>
      </c>
      <c r="F155" s="10"/>
    </row>
    <row r="156" spans="1:6" ht="156" hidden="1" x14ac:dyDescent="0.25">
      <c r="A156" s="13" t="s">
        <v>265</v>
      </c>
      <c r="B156" s="2" t="s">
        <v>166</v>
      </c>
      <c r="C156" s="6" t="s">
        <v>281</v>
      </c>
      <c r="D156" s="3"/>
      <c r="E156" s="10">
        <v>174.09</v>
      </c>
      <c r="F156" s="10"/>
    </row>
    <row r="157" spans="1:6" ht="216" hidden="1" x14ac:dyDescent="0.25">
      <c r="A157" s="13" t="s">
        <v>265</v>
      </c>
      <c r="B157" s="2" t="s">
        <v>167</v>
      </c>
      <c r="C157" s="6" t="s">
        <v>147</v>
      </c>
      <c r="D157" s="3"/>
      <c r="E157" s="10">
        <v>635</v>
      </c>
      <c r="F157" s="10"/>
    </row>
    <row r="158" spans="1:6" ht="168" hidden="1" x14ac:dyDescent="0.25">
      <c r="A158" s="13" t="s">
        <v>265</v>
      </c>
      <c r="B158" s="2" t="s">
        <v>170</v>
      </c>
      <c r="C158" s="6" t="s">
        <v>123</v>
      </c>
      <c r="D158" s="3"/>
      <c r="E158" s="10">
        <v>240.95</v>
      </c>
      <c r="F158" s="10"/>
    </row>
    <row r="159" spans="1:6" ht="96" hidden="1" x14ac:dyDescent="0.25">
      <c r="A159" s="13" t="s">
        <v>265</v>
      </c>
      <c r="B159" s="2" t="s">
        <v>172</v>
      </c>
      <c r="C159" s="6" t="s">
        <v>156</v>
      </c>
      <c r="D159" s="3"/>
      <c r="E159" s="10">
        <v>552.71</v>
      </c>
      <c r="F159" s="10"/>
    </row>
    <row r="160" spans="1:6" ht="84" hidden="1" x14ac:dyDescent="0.25">
      <c r="A160" s="13" t="s">
        <v>265</v>
      </c>
      <c r="B160" s="2" t="s">
        <v>174</v>
      </c>
      <c r="C160" s="6" t="s">
        <v>283</v>
      </c>
      <c r="D160" s="3"/>
      <c r="E160" s="10">
        <v>554.04</v>
      </c>
      <c r="F160" s="10"/>
    </row>
    <row r="161" spans="1:6" ht="48" hidden="1" x14ac:dyDescent="0.25">
      <c r="A161" s="13" t="s">
        <v>265</v>
      </c>
      <c r="B161" s="2" t="s">
        <v>178</v>
      </c>
      <c r="C161" s="6" t="s">
        <v>158</v>
      </c>
      <c r="D161" s="3"/>
      <c r="E161" s="10">
        <v>36</v>
      </c>
      <c r="F161" s="10"/>
    </row>
    <row r="162" spans="1:6" ht="84" hidden="1" x14ac:dyDescent="0.25">
      <c r="A162" s="13" t="s">
        <v>265</v>
      </c>
      <c r="B162" s="2" t="s">
        <v>179</v>
      </c>
      <c r="C162" s="6" t="s">
        <v>285</v>
      </c>
      <c r="D162" s="3"/>
      <c r="E162" s="10">
        <v>1.38</v>
      </c>
      <c r="F162" s="10"/>
    </row>
    <row r="163" spans="1:6" ht="108" hidden="1" x14ac:dyDescent="0.25">
      <c r="A163" s="13" t="s">
        <v>265</v>
      </c>
      <c r="B163" s="2" t="s">
        <v>181</v>
      </c>
      <c r="C163" s="6" t="s">
        <v>286</v>
      </c>
      <c r="D163" s="3"/>
      <c r="E163" s="10">
        <v>91.8</v>
      </c>
      <c r="F163" s="10"/>
    </row>
    <row r="164" spans="1:6" ht="72" hidden="1" x14ac:dyDescent="0.25">
      <c r="A164" s="13" t="s">
        <v>265</v>
      </c>
      <c r="B164" s="2" t="s">
        <v>183</v>
      </c>
      <c r="C164" s="6" t="s">
        <v>443</v>
      </c>
      <c r="D164" s="3"/>
      <c r="E164" s="10">
        <v>12</v>
      </c>
      <c r="F164" s="10"/>
    </row>
    <row r="165" spans="1:6" ht="144" hidden="1" x14ac:dyDescent="0.25">
      <c r="A165" s="13" t="s">
        <v>265</v>
      </c>
      <c r="B165" s="2" t="s">
        <v>197</v>
      </c>
      <c r="C165" s="6" t="s">
        <v>501</v>
      </c>
      <c r="D165" s="3"/>
      <c r="E165" s="10">
        <v>124.04</v>
      </c>
      <c r="F165" s="10"/>
    </row>
    <row r="166" spans="1:6" ht="120" hidden="1" x14ac:dyDescent="0.25">
      <c r="A166" s="13" t="s">
        <v>265</v>
      </c>
      <c r="B166" s="2" t="s">
        <v>198</v>
      </c>
      <c r="C166" s="6" t="s">
        <v>171</v>
      </c>
      <c r="D166" s="3"/>
      <c r="E166" s="10">
        <v>106.82999999999998</v>
      </c>
      <c r="F166" s="10"/>
    </row>
    <row r="167" spans="1:6" ht="108" hidden="1" x14ac:dyDescent="0.25">
      <c r="A167" s="13" t="s">
        <v>265</v>
      </c>
      <c r="B167" s="2" t="s">
        <v>203</v>
      </c>
      <c r="C167" s="6" t="s">
        <v>287</v>
      </c>
      <c r="D167" s="3"/>
      <c r="E167" s="10">
        <v>7</v>
      </c>
      <c r="F167" s="10"/>
    </row>
    <row r="168" spans="1:6" ht="84" hidden="1" x14ac:dyDescent="0.25">
      <c r="A168" s="13" t="s">
        <v>265</v>
      </c>
      <c r="B168" s="2" t="s">
        <v>206</v>
      </c>
      <c r="C168" s="6" t="s">
        <v>180</v>
      </c>
      <c r="D168" s="3"/>
      <c r="E168" s="10">
        <v>0</v>
      </c>
      <c r="F168" s="10"/>
    </row>
    <row r="169" spans="1:6" ht="192" hidden="1" x14ac:dyDescent="0.25">
      <c r="A169" s="13" t="s">
        <v>265</v>
      </c>
      <c r="B169" s="2" t="s">
        <v>288</v>
      </c>
      <c r="C169" s="6" t="s">
        <v>289</v>
      </c>
      <c r="D169" s="3"/>
      <c r="E169" s="10">
        <v>0</v>
      </c>
      <c r="F169" s="10"/>
    </row>
    <row r="170" spans="1:6" ht="96" hidden="1" x14ac:dyDescent="0.25">
      <c r="A170" s="13" t="s">
        <v>265</v>
      </c>
      <c r="B170" s="2" t="s">
        <v>290</v>
      </c>
      <c r="C170" s="6" t="s">
        <v>185</v>
      </c>
      <c r="D170" s="3"/>
      <c r="E170" s="10">
        <v>10</v>
      </c>
      <c r="F170" s="10"/>
    </row>
    <row r="171" spans="1:6" ht="48" hidden="1" x14ac:dyDescent="0.25">
      <c r="A171" s="13" t="s">
        <v>265</v>
      </c>
      <c r="B171" s="2" t="s">
        <v>423</v>
      </c>
      <c r="C171" s="6" t="s">
        <v>444</v>
      </c>
      <c r="D171" s="3"/>
      <c r="E171" s="10">
        <v>16.3</v>
      </c>
      <c r="F171" s="10"/>
    </row>
    <row r="172" spans="1:6" ht="48" hidden="1" x14ac:dyDescent="0.25">
      <c r="A172" s="13" t="s">
        <v>265</v>
      </c>
      <c r="B172" s="2" t="s">
        <v>424</v>
      </c>
      <c r="C172" s="6" t="s">
        <v>445</v>
      </c>
      <c r="D172" s="3"/>
      <c r="E172" s="10">
        <v>30.7</v>
      </c>
      <c r="F172" s="10"/>
    </row>
    <row r="173" spans="1:6" ht="60" hidden="1" x14ac:dyDescent="0.25">
      <c r="A173" s="13" t="s">
        <v>265</v>
      </c>
      <c r="B173" s="2" t="s">
        <v>425</v>
      </c>
      <c r="C173" s="6" t="s">
        <v>446</v>
      </c>
      <c r="D173" s="3"/>
      <c r="E173" s="10">
        <v>38.5</v>
      </c>
      <c r="F173" s="10"/>
    </row>
    <row r="174" spans="1:6" ht="180" hidden="1" x14ac:dyDescent="0.25">
      <c r="A174" s="13" t="s">
        <v>265</v>
      </c>
      <c r="B174" s="2" t="s">
        <v>291</v>
      </c>
      <c r="C174" s="6" t="s">
        <v>165</v>
      </c>
      <c r="D174" s="3"/>
      <c r="E174" s="10">
        <v>12.200000000000003</v>
      </c>
      <c r="F174" s="10"/>
    </row>
    <row r="175" spans="1:6" ht="132" hidden="1" x14ac:dyDescent="0.25">
      <c r="A175" s="13" t="s">
        <v>265</v>
      </c>
      <c r="B175" s="2" t="s">
        <v>294</v>
      </c>
      <c r="C175" s="6" t="s">
        <v>190</v>
      </c>
      <c r="D175" s="3"/>
      <c r="E175" s="10">
        <v>20</v>
      </c>
      <c r="F175" s="10"/>
    </row>
    <row r="176" spans="1:6" ht="156" hidden="1" x14ac:dyDescent="0.25">
      <c r="A176" s="13" t="s">
        <v>265</v>
      </c>
      <c r="B176" s="2" t="s">
        <v>296</v>
      </c>
      <c r="C176" s="6" t="s">
        <v>202</v>
      </c>
      <c r="D176" s="3"/>
      <c r="E176" s="10">
        <v>0</v>
      </c>
      <c r="F176" s="10"/>
    </row>
    <row r="177" spans="1:6" ht="204" hidden="1" x14ac:dyDescent="0.25">
      <c r="A177" s="13" t="s">
        <v>265</v>
      </c>
      <c r="B177" s="2" t="s">
        <v>297</v>
      </c>
      <c r="C177" s="6" t="s">
        <v>502</v>
      </c>
      <c r="D177" s="3"/>
      <c r="E177" s="10">
        <v>2</v>
      </c>
      <c r="F177" s="10"/>
    </row>
    <row r="178" spans="1:6" ht="48" hidden="1" x14ac:dyDescent="0.25">
      <c r="A178" s="13" t="s">
        <v>265</v>
      </c>
      <c r="B178" s="2" t="s">
        <v>298</v>
      </c>
      <c r="C178" s="6" t="s">
        <v>503</v>
      </c>
      <c r="D178" s="3"/>
      <c r="E178" s="10">
        <v>35</v>
      </c>
      <c r="F178" s="10"/>
    </row>
    <row r="179" spans="1:6" ht="132" hidden="1" x14ac:dyDescent="0.25">
      <c r="A179" s="13" t="s">
        <v>265</v>
      </c>
      <c r="B179" s="2" t="s">
        <v>301</v>
      </c>
      <c r="C179" s="6" t="s">
        <v>302</v>
      </c>
      <c r="D179" s="3"/>
      <c r="E179" s="10">
        <v>54.09</v>
      </c>
      <c r="F179" s="10"/>
    </row>
    <row r="180" spans="1:6" ht="120" hidden="1" x14ac:dyDescent="0.25">
      <c r="A180" s="13" t="s">
        <v>265</v>
      </c>
      <c r="B180" s="2" t="s">
        <v>303</v>
      </c>
      <c r="C180" s="6" t="s">
        <v>221</v>
      </c>
      <c r="D180" s="3"/>
      <c r="E180" s="10">
        <v>380</v>
      </c>
      <c r="F180" s="10"/>
    </row>
    <row r="181" spans="1:6" ht="120" hidden="1" x14ac:dyDescent="0.25">
      <c r="A181" s="13" t="s">
        <v>265</v>
      </c>
      <c r="B181" s="2" t="s">
        <v>304</v>
      </c>
      <c r="C181" s="6" t="s">
        <v>223</v>
      </c>
      <c r="D181" s="3"/>
      <c r="E181" s="10">
        <v>120</v>
      </c>
      <c r="F181" s="10"/>
    </row>
    <row r="182" spans="1:6" ht="120" hidden="1" x14ac:dyDescent="0.25">
      <c r="A182" s="13" t="s">
        <v>265</v>
      </c>
      <c r="B182" s="2" t="s">
        <v>305</v>
      </c>
      <c r="C182" s="6" t="s">
        <v>231</v>
      </c>
      <c r="D182" s="3"/>
      <c r="E182" s="10">
        <v>0</v>
      </c>
      <c r="F182" s="10"/>
    </row>
    <row r="183" spans="1:6" ht="156" hidden="1" x14ac:dyDescent="0.25">
      <c r="A183" s="13" t="s">
        <v>265</v>
      </c>
      <c r="B183" s="2" t="s">
        <v>306</v>
      </c>
      <c r="C183" s="6" t="s">
        <v>307</v>
      </c>
      <c r="D183" s="3"/>
      <c r="E183" s="10">
        <v>137</v>
      </c>
      <c r="F183" s="10"/>
    </row>
    <row r="184" spans="1:6" ht="108" hidden="1" x14ac:dyDescent="0.25">
      <c r="A184" s="13" t="s">
        <v>265</v>
      </c>
      <c r="B184" s="2" t="s">
        <v>308</v>
      </c>
      <c r="C184" s="6" t="s">
        <v>258</v>
      </c>
      <c r="D184" s="3"/>
      <c r="E184" s="10">
        <v>1403.7</v>
      </c>
      <c r="F184" s="10"/>
    </row>
    <row r="185" spans="1:6" ht="84" hidden="1" x14ac:dyDescent="0.25">
      <c r="A185" s="13" t="s">
        <v>265</v>
      </c>
      <c r="B185" s="2" t="s">
        <v>309</v>
      </c>
      <c r="C185" s="6" t="s">
        <v>210</v>
      </c>
      <c r="D185" s="3"/>
      <c r="E185" s="10">
        <v>0</v>
      </c>
      <c r="F185" s="10"/>
    </row>
    <row r="186" spans="1:6" ht="60" hidden="1" x14ac:dyDescent="0.25">
      <c r="A186" s="13" t="s">
        <v>265</v>
      </c>
      <c r="B186" s="5">
        <v>19100</v>
      </c>
      <c r="C186" s="7" t="s">
        <v>259</v>
      </c>
      <c r="D186" s="3"/>
      <c r="E186" s="10">
        <v>3</v>
      </c>
      <c r="F186" s="10"/>
    </row>
    <row r="187" spans="1:6" ht="108" hidden="1" x14ac:dyDescent="0.25">
      <c r="A187" s="13" t="s">
        <v>265</v>
      </c>
      <c r="B187" s="5">
        <v>19106</v>
      </c>
      <c r="C187" s="7" t="s">
        <v>260</v>
      </c>
      <c r="D187" s="3"/>
      <c r="E187" s="10">
        <v>2417.56</v>
      </c>
      <c r="F187" s="10"/>
    </row>
    <row r="188" spans="1:6" ht="108" hidden="1" x14ac:dyDescent="0.25">
      <c r="A188" s="13" t="s">
        <v>265</v>
      </c>
      <c r="B188" s="5">
        <v>19107</v>
      </c>
      <c r="C188" s="7" t="s">
        <v>504</v>
      </c>
      <c r="D188" s="3"/>
      <c r="E188" s="10">
        <v>21.1</v>
      </c>
      <c r="F188" s="10"/>
    </row>
    <row r="189" spans="1:6" ht="120" hidden="1" x14ac:dyDescent="0.25">
      <c r="A189" s="13" t="s">
        <v>265</v>
      </c>
      <c r="B189" s="2" t="s">
        <v>310</v>
      </c>
      <c r="C189" s="6" t="s">
        <v>261</v>
      </c>
      <c r="D189" s="3"/>
      <c r="E189" s="10">
        <v>1047.1600000000001</v>
      </c>
      <c r="F189" s="10"/>
    </row>
    <row r="190" spans="1:6" ht="60" hidden="1" x14ac:dyDescent="0.25">
      <c r="A190" s="13" t="s">
        <v>265</v>
      </c>
      <c r="B190" s="2" t="s">
        <v>426</v>
      </c>
      <c r="C190" s="6" t="s">
        <v>442</v>
      </c>
      <c r="D190" s="3"/>
      <c r="E190" s="10">
        <v>890.01</v>
      </c>
      <c r="F190" s="10"/>
    </row>
    <row r="191" spans="1:6" ht="36" x14ac:dyDescent="0.25">
      <c r="A191" s="13" t="s">
        <v>265</v>
      </c>
      <c r="B191" s="2" t="s">
        <v>311</v>
      </c>
      <c r="C191" s="6" t="s">
        <v>264</v>
      </c>
      <c r="D191" s="17" t="s">
        <v>517</v>
      </c>
      <c r="E191" s="23">
        <v>14268</v>
      </c>
      <c r="F191" s="23">
        <v>0</v>
      </c>
    </row>
    <row r="192" spans="1:6" ht="300" hidden="1" x14ac:dyDescent="0.25">
      <c r="A192" s="13" t="s">
        <v>312</v>
      </c>
      <c r="B192" s="2" t="s">
        <v>28</v>
      </c>
      <c r="C192" s="6" t="s">
        <v>29</v>
      </c>
      <c r="D192" s="3"/>
      <c r="E192" s="10">
        <v>10907.36</v>
      </c>
      <c r="F192" s="10"/>
    </row>
    <row r="193" spans="1:6" ht="180" hidden="1" x14ac:dyDescent="0.25">
      <c r="A193" s="13" t="s">
        <v>312</v>
      </c>
      <c r="B193" s="2" t="s">
        <v>267</v>
      </c>
      <c r="C193" s="6" t="s">
        <v>27</v>
      </c>
      <c r="D193" s="3"/>
      <c r="E193" s="10">
        <v>1797.3400000000001</v>
      </c>
      <c r="F193" s="10"/>
    </row>
    <row r="194" spans="1:6" ht="60" hidden="1" x14ac:dyDescent="0.25">
      <c r="A194" s="13" t="s">
        <v>312</v>
      </c>
      <c r="B194" s="2" t="s">
        <v>32</v>
      </c>
      <c r="C194" s="6" t="s">
        <v>36</v>
      </c>
      <c r="D194" s="3"/>
      <c r="E194" s="10">
        <v>9355.6200000000008</v>
      </c>
      <c r="F194" s="10"/>
    </row>
    <row r="195" spans="1:6" ht="240" hidden="1" x14ac:dyDescent="0.25">
      <c r="A195" s="13" t="s">
        <v>312</v>
      </c>
      <c r="B195" s="2" t="s">
        <v>43</v>
      </c>
      <c r="C195" s="6" t="s">
        <v>44</v>
      </c>
      <c r="D195" s="3"/>
      <c r="E195" s="10">
        <v>1987.14</v>
      </c>
      <c r="F195" s="10"/>
    </row>
    <row r="196" spans="1:6" ht="120" hidden="1" x14ac:dyDescent="0.25">
      <c r="A196" s="13" t="s">
        <v>312</v>
      </c>
      <c r="B196" s="2" t="s">
        <v>47</v>
      </c>
      <c r="C196" s="6" t="s">
        <v>314</v>
      </c>
      <c r="D196" s="3"/>
      <c r="E196" s="10">
        <v>355.46000000000004</v>
      </c>
      <c r="F196" s="10"/>
    </row>
    <row r="197" spans="1:6" ht="168" hidden="1" x14ac:dyDescent="0.25">
      <c r="A197" s="13" t="s">
        <v>312</v>
      </c>
      <c r="B197" s="2" t="s">
        <v>269</v>
      </c>
      <c r="C197" s="6" t="s">
        <v>447</v>
      </c>
      <c r="D197" s="3"/>
      <c r="E197" s="10">
        <v>359.44</v>
      </c>
      <c r="F197" s="10"/>
    </row>
    <row r="198" spans="1:6" ht="60" x14ac:dyDescent="0.25">
      <c r="A198" s="13" t="s">
        <v>312</v>
      </c>
      <c r="B198" s="2" t="s">
        <v>54</v>
      </c>
      <c r="C198" s="6" t="s">
        <v>55</v>
      </c>
      <c r="D198" s="17" t="s">
        <v>489</v>
      </c>
      <c r="E198" s="23">
        <v>282.99</v>
      </c>
      <c r="F198" s="23">
        <v>0</v>
      </c>
    </row>
    <row r="199" spans="1:6" ht="72" hidden="1" x14ac:dyDescent="0.25">
      <c r="A199" s="13" t="s">
        <v>312</v>
      </c>
      <c r="B199" s="2" t="s">
        <v>56</v>
      </c>
      <c r="C199" s="6" t="s">
        <v>57</v>
      </c>
      <c r="D199" s="3"/>
      <c r="E199" s="10">
        <v>486.69</v>
      </c>
      <c r="F199" s="10"/>
    </row>
    <row r="200" spans="1:6" ht="108" hidden="1" x14ac:dyDescent="0.25">
      <c r="A200" s="13" t="s">
        <v>312</v>
      </c>
      <c r="B200" s="2" t="s">
        <v>59</v>
      </c>
      <c r="C200" s="6" t="s">
        <v>199</v>
      </c>
      <c r="D200" s="3"/>
      <c r="E200" s="10">
        <v>5.25</v>
      </c>
      <c r="F200" s="10"/>
    </row>
    <row r="201" spans="1:6" ht="72" hidden="1" x14ac:dyDescent="0.25">
      <c r="A201" s="13" t="s">
        <v>312</v>
      </c>
      <c r="B201" s="2" t="s">
        <v>62</v>
      </c>
      <c r="C201" s="6" t="s">
        <v>63</v>
      </c>
      <c r="D201" s="3"/>
      <c r="E201" s="10">
        <v>1028.4199999999998</v>
      </c>
      <c r="F201" s="10"/>
    </row>
    <row r="202" spans="1:6" ht="72" hidden="1" x14ac:dyDescent="0.25">
      <c r="A202" s="13" t="s">
        <v>312</v>
      </c>
      <c r="B202" s="2" t="s">
        <v>66</v>
      </c>
      <c r="C202" s="6" t="s">
        <v>67</v>
      </c>
      <c r="D202" s="3"/>
      <c r="E202" s="10">
        <v>829.55</v>
      </c>
      <c r="F202" s="10"/>
    </row>
    <row r="203" spans="1:6" ht="120" hidden="1" x14ac:dyDescent="0.25">
      <c r="A203" s="13" t="s">
        <v>312</v>
      </c>
      <c r="B203" s="2" t="s">
        <v>69</v>
      </c>
      <c r="C203" s="6" t="s">
        <v>68</v>
      </c>
      <c r="D203" s="3"/>
      <c r="E203" s="10">
        <v>500.18</v>
      </c>
      <c r="F203" s="10"/>
    </row>
    <row r="204" spans="1:6" ht="132" hidden="1" x14ac:dyDescent="0.25">
      <c r="A204" s="13" t="s">
        <v>312</v>
      </c>
      <c r="B204" s="2" t="s">
        <v>71</v>
      </c>
      <c r="C204" s="6" t="s">
        <v>70</v>
      </c>
      <c r="D204" s="3"/>
      <c r="E204" s="10">
        <v>340.4</v>
      </c>
      <c r="F204" s="10"/>
    </row>
    <row r="205" spans="1:6" ht="84" hidden="1" x14ac:dyDescent="0.25">
      <c r="A205" s="13" t="s">
        <v>312</v>
      </c>
      <c r="B205" s="2" t="s">
        <v>72</v>
      </c>
      <c r="C205" s="6" t="s">
        <v>315</v>
      </c>
      <c r="D205" s="3"/>
      <c r="E205" s="10">
        <v>6.51</v>
      </c>
      <c r="F205" s="10"/>
    </row>
    <row r="206" spans="1:6" ht="24" x14ac:dyDescent="0.25">
      <c r="A206" s="13" t="s">
        <v>312</v>
      </c>
      <c r="B206" s="2" t="s">
        <v>317</v>
      </c>
      <c r="C206" s="6" t="s">
        <v>318</v>
      </c>
      <c r="D206" s="17" t="s">
        <v>488</v>
      </c>
      <c r="E206" s="23">
        <v>189.32</v>
      </c>
      <c r="F206" s="23" t="e">
        <f>#N/A</f>
        <v>#N/A</v>
      </c>
    </row>
    <row r="207" spans="1:6" ht="96" hidden="1" x14ac:dyDescent="0.25">
      <c r="A207" s="13" t="s">
        <v>312</v>
      </c>
      <c r="B207" s="2" t="s">
        <v>427</v>
      </c>
      <c r="C207" s="6" t="s">
        <v>431</v>
      </c>
      <c r="D207" s="3"/>
      <c r="E207" s="10">
        <v>17.64</v>
      </c>
      <c r="F207" s="10"/>
    </row>
    <row r="208" spans="1:6" ht="216" hidden="1" x14ac:dyDescent="0.25">
      <c r="A208" s="13" t="s">
        <v>312</v>
      </c>
      <c r="B208" s="2" t="s">
        <v>84</v>
      </c>
      <c r="C208" s="6" t="s">
        <v>85</v>
      </c>
      <c r="D208" s="3"/>
      <c r="E208" s="10">
        <v>977.33</v>
      </c>
      <c r="F208" s="10"/>
    </row>
    <row r="209" spans="1:6" ht="108" hidden="1" x14ac:dyDescent="0.25">
      <c r="A209" s="13" t="s">
        <v>312</v>
      </c>
      <c r="B209" s="2" t="s">
        <v>86</v>
      </c>
      <c r="C209" s="6" t="s">
        <v>277</v>
      </c>
      <c r="D209" s="3"/>
      <c r="E209" s="10">
        <v>512.06999999999994</v>
      </c>
      <c r="F209" s="10"/>
    </row>
    <row r="210" spans="1:6" ht="228" hidden="1" x14ac:dyDescent="0.25">
      <c r="A210" s="13" t="s">
        <v>312</v>
      </c>
      <c r="B210" s="2" t="s">
        <v>93</v>
      </c>
      <c r="C210" s="6" t="s">
        <v>94</v>
      </c>
      <c r="D210" s="3"/>
      <c r="E210" s="10">
        <v>1079.28</v>
      </c>
      <c r="F210" s="10"/>
    </row>
    <row r="211" spans="1:6" ht="156" hidden="1" x14ac:dyDescent="0.25">
      <c r="A211" s="13" t="s">
        <v>312</v>
      </c>
      <c r="B211" s="2" t="s">
        <v>99</v>
      </c>
      <c r="C211" s="6" t="s">
        <v>100</v>
      </c>
      <c r="D211" s="3"/>
      <c r="E211" s="10">
        <v>3129.4399999999996</v>
      </c>
      <c r="F211" s="10"/>
    </row>
    <row r="212" spans="1:6" ht="96" hidden="1" x14ac:dyDescent="0.25">
      <c r="A212" s="13" t="s">
        <v>312</v>
      </c>
      <c r="B212" s="2" t="s">
        <v>103</v>
      </c>
      <c r="C212" s="6" t="s">
        <v>319</v>
      </c>
      <c r="D212" s="3"/>
      <c r="E212" s="10">
        <v>0</v>
      </c>
      <c r="F212" s="10"/>
    </row>
    <row r="213" spans="1:6" ht="144" hidden="1" x14ac:dyDescent="0.25">
      <c r="A213" s="13" t="s">
        <v>312</v>
      </c>
      <c r="B213" s="2" t="s">
        <v>105</v>
      </c>
      <c r="C213" s="6" t="s">
        <v>104</v>
      </c>
      <c r="D213" s="3"/>
      <c r="E213" s="10">
        <v>8015.63</v>
      </c>
      <c r="F213" s="10"/>
    </row>
    <row r="214" spans="1:6" ht="156" hidden="1" x14ac:dyDescent="0.25">
      <c r="A214" s="13" t="s">
        <v>312</v>
      </c>
      <c r="B214" s="2" t="s">
        <v>117</v>
      </c>
      <c r="C214" s="6" t="s">
        <v>505</v>
      </c>
      <c r="D214" s="3"/>
      <c r="E214" s="10">
        <v>1721.09</v>
      </c>
      <c r="F214" s="10"/>
    </row>
    <row r="215" spans="1:6" ht="132" hidden="1" x14ac:dyDescent="0.25">
      <c r="A215" s="13" t="s">
        <v>312</v>
      </c>
      <c r="B215" s="2" t="s">
        <v>119</v>
      </c>
      <c r="C215" s="6" t="s">
        <v>120</v>
      </c>
      <c r="D215" s="3"/>
      <c r="E215" s="10">
        <v>1721.09</v>
      </c>
      <c r="F215" s="10"/>
    </row>
    <row r="216" spans="1:6" ht="96" hidden="1" x14ac:dyDescent="0.25">
      <c r="A216" s="13" t="s">
        <v>312</v>
      </c>
      <c r="B216" s="2" t="s">
        <v>121</v>
      </c>
      <c r="C216" s="6" t="s">
        <v>122</v>
      </c>
      <c r="D216" s="3"/>
      <c r="E216" s="10">
        <v>1919.5700000000002</v>
      </c>
      <c r="F216" s="10"/>
    </row>
    <row r="217" spans="1:6" ht="156" hidden="1" x14ac:dyDescent="0.25">
      <c r="A217" s="13" t="s">
        <v>312</v>
      </c>
      <c r="B217" s="2" t="s">
        <v>126</v>
      </c>
      <c r="C217" s="6" t="s">
        <v>505</v>
      </c>
      <c r="D217" s="3"/>
      <c r="E217" s="10">
        <v>2681.46</v>
      </c>
      <c r="F217" s="10"/>
    </row>
    <row r="218" spans="1:6" ht="132" hidden="1" x14ac:dyDescent="0.25">
      <c r="A218" s="13" t="s">
        <v>312</v>
      </c>
      <c r="B218" s="2" t="s">
        <v>128</v>
      </c>
      <c r="C218" s="6" t="s">
        <v>120</v>
      </c>
      <c r="D218" s="3"/>
      <c r="E218" s="10">
        <v>3229.06</v>
      </c>
      <c r="F218" s="10"/>
    </row>
    <row r="219" spans="1:6" ht="84" hidden="1" x14ac:dyDescent="0.25">
      <c r="A219" s="13" t="s">
        <v>312</v>
      </c>
      <c r="B219" s="2" t="s">
        <v>142</v>
      </c>
      <c r="C219" s="6" t="s">
        <v>144</v>
      </c>
      <c r="D219" s="3"/>
      <c r="E219" s="10">
        <v>28562</v>
      </c>
      <c r="F219" s="10"/>
    </row>
    <row r="220" spans="1:6" ht="168" x14ac:dyDescent="0.25">
      <c r="A220" s="13" t="s">
        <v>312</v>
      </c>
      <c r="B220" s="2" t="s">
        <v>153</v>
      </c>
      <c r="C220" s="6" t="s">
        <v>123</v>
      </c>
      <c r="D220" s="17" t="s">
        <v>488</v>
      </c>
      <c r="E220" s="23">
        <v>1624.87</v>
      </c>
      <c r="F220" s="23" t="e">
        <f>#N/A</f>
        <v>#N/A</v>
      </c>
    </row>
    <row r="221" spans="1:6" ht="96" hidden="1" x14ac:dyDescent="0.25">
      <c r="A221" s="13" t="s">
        <v>312</v>
      </c>
      <c r="B221" s="2" t="s">
        <v>155</v>
      </c>
      <c r="C221" s="6" t="s">
        <v>439</v>
      </c>
      <c r="D221" s="3"/>
      <c r="E221" s="10">
        <v>5863.3100000000213</v>
      </c>
      <c r="F221" s="10"/>
    </row>
    <row r="222" spans="1:6" ht="108" hidden="1" x14ac:dyDescent="0.25">
      <c r="A222" s="13" t="s">
        <v>312</v>
      </c>
      <c r="B222" s="2" t="s">
        <v>173</v>
      </c>
      <c r="C222" s="6" t="s">
        <v>322</v>
      </c>
      <c r="D222" s="3"/>
      <c r="E222" s="10">
        <v>105.53999999999999</v>
      </c>
      <c r="F222" s="10"/>
    </row>
    <row r="223" spans="1:6" ht="120" hidden="1" x14ac:dyDescent="0.25">
      <c r="A223" s="13" t="s">
        <v>312</v>
      </c>
      <c r="B223" s="2" t="s">
        <v>176</v>
      </c>
      <c r="C223" s="6" t="s">
        <v>169</v>
      </c>
      <c r="D223" s="3"/>
      <c r="E223" s="10">
        <v>1786.75</v>
      </c>
      <c r="F223" s="10"/>
    </row>
    <row r="224" spans="1:6" ht="84" hidden="1" x14ac:dyDescent="0.25">
      <c r="A224" s="13" t="s">
        <v>312</v>
      </c>
      <c r="B224" s="2" t="s">
        <v>191</v>
      </c>
      <c r="C224" s="6" t="s">
        <v>196</v>
      </c>
      <c r="D224" s="3"/>
      <c r="E224" s="10">
        <v>45.072000000000003</v>
      </c>
      <c r="F224" s="10"/>
    </row>
    <row r="225" spans="1:6" ht="192" hidden="1" x14ac:dyDescent="0.25">
      <c r="A225" s="13" t="s">
        <v>312</v>
      </c>
      <c r="B225" s="2" t="s">
        <v>292</v>
      </c>
      <c r="C225" s="6" t="s">
        <v>293</v>
      </c>
      <c r="D225" s="3"/>
      <c r="E225" s="10">
        <v>80</v>
      </c>
      <c r="F225" s="10"/>
    </row>
    <row r="226" spans="1:6" ht="132" hidden="1" x14ac:dyDescent="0.25">
      <c r="A226" s="13" t="s">
        <v>312</v>
      </c>
      <c r="B226" s="2" t="s">
        <v>323</v>
      </c>
      <c r="C226" s="6" t="s">
        <v>324</v>
      </c>
      <c r="D226" s="3"/>
      <c r="E226" s="10">
        <v>0</v>
      </c>
      <c r="F226" s="10"/>
    </row>
    <row r="227" spans="1:6" ht="120" hidden="1" x14ac:dyDescent="0.25">
      <c r="A227" s="13" t="s">
        <v>312</v>
      </c>
      <c r="B227" s="2" t="s">
        <v>325</v>
      </c>
      <c r="C227" s="6" t="s">
        <v>326</v>
      </c>
      <c r="D227" s="3"/>
      <c r="E227" s="10">
        <v>0</v>
      </c>
      <c r="F227" s="10"/>
    </row>
    <row r="228" spans="1:6" ht="120" hidden="1" x14ac:dyDescent="0.25">
      <c r="A228" s="13" t="s">
        <v>312</v>
      </c>
      <c r="B228" s="2" t="s">
        <v>327</v>
      </c>
      <c r="C228" s="6" t="s">
        <v>328</v>
      </c>
      <c r="D228" s="3"/>
      <c r="E228" s="10">
        <v>0</v>
      </c>
      <c r="F228" s="10"/>
    </row>
    <row r="229" spans="1:6" ht="120" hidden="1" x14ac:dyDescent="0.25">
      <c r="A229" s="13" t="s">
        <v>312</v>
      </c>
      <c r="B229" s="2" t="s">
        <v>329</v>
      </c>
      <c r="C229" s="6" t="s">
        <v>330</v>
      </c>
      <c r="D229" s="3"/>
      <c r="E229" s="10">
        <v>0</v>
      </c>
      <c r="F229" s="10"/>
    </row>
    <row r="230" spans="1:6" ht="144" hidden="1" x14ac:dyDescent="0.25">
      <c r="A230" s="13" t="s">
        <v>312</v>
      </c>
      <c r="B230" s="2" t="s">
        <v>331</v>
      </c>
      <c r="C230" s="6" t="s">
        <v>332</v>
      </c>
      <c r="D230" s="3"/>
      <c r="E230" s="10">
        <v>0</v>
      </c>
      <c r="F230" s="10"/>
    </row>
    <row r="231" spans="1:6" ht="120" hidden="1" x14ac:dyDescent="0.25">
      <c r="A231" s="13" t="s">
        <v>312</v>
      </c>
      <c r="B231" s="2" t="s">
        <v>333</v>
      </c>
      <c r="C231" s="6" t="s">
        <v>334</v>
      </c>
      <c r="D231" s="3"/>
      <c r="E231" s="10">
        <v>0</v>
      </c>
      <c r="F231" s="10"/>
    </row>
    <row r="232" spans="1:6" ht="132" hidden="1" x14ac:dyDescent="0.25">
      <c r="A232" s="13" t="s">
        <v>312</v>
      </c>
      <c r="B232" s="2" t="s">
        <v>335</v>
      </c>
      <c r="C232" s="6" t="s">
        <v>336</v>
      </c>
      <c r="D232" s="3"/>
      <c r="E232" s="10">
        <v>0</v>
      </c>
      <c r="F232" s="10"/>
    </row>
    <row r="233" spans="1:6" ht="120" hidden="1" x14ac:dyDescent="0.25">
      <c r="A233" s="13" t="s">
        <v>312</v>
      </c>
      <c r="B233" s="2" t="s">
        <v>337</v>
      </c>
      <c r="C233" s="6" t="s">
        <v>338</v>
      </c>
      <c r="D233" s="3"/>
      <c r="E233" s="10">
        <v>0</v>
      </c>
      <c r="F233" s="10"/>
    </row>
    <row r="234" spans="1:6" ht="108" hidden="1" x14ac:dyDescent="0.25">
      <c r="A234" s="13" t="s">
        <v>312</v>
      </c>
      <c r="B234" s="2" t="s">
        <v>339</v>
      </c>
      <c r="C234" s="6" t="s">
        <v>340</v>
      </c>
      <c r="D234" s="3"/>
      <c r="E234" s="10">
        <v>0</v>
      </c>
      <c r="F234" s="10"/>
    </row>
    <row r="235" spans="1:6" ht="132" hidden="1" x14ac:dyDescent="0.25">
      <c r="A235" s="13" t="s">
        <v>312</v>
      </c>
      <c r="B235" s="2" t="s">
        <v>236</v>
      </c>
      <c r="C235" s="6" t="s">
        <v>342</v>
      </c>
      <c r="D235" s="3"/>
      <c r="E235" s="10">
        <v>218.99</v>
      </c>
      <c r="F235" s="10"/>
    </row>
    <row r="236" spans="1:6" ht="132" hidden="1" x14ac:dyDescent="0.25">
      <c r="A236" s="13" t="s">
        <v>312</v>
      </c>
      <c r="B236" s="2" t="s">
        <v>237</v>
      </c>
      <c r="C236" s="6" t="s">
        <v>215</v>
      </c>
      <c r="D236" s="3"/>
      <c r="E236" s="10">
        <v>1392.48</v>
      </c>
      <c r="F236" s="10"/>
    </row>
    <row r="237" spans="1:6" ht="120" hidden="1" x14ac:dyDescent="0.25">
      <c r="A237" s="13" t="s">
        <v>312</v>
      </c>
      <c r="B237" s="2" t="s">
        <v>239</v>
      </c>
      <c r="C237" s="6" t="s">
        <v>343</v>
      </c>
      <c r="D237" s="3"/>
      <c r="E237" s="10">
        <v>7068</v>
      </c>
      <c r="F237" s="10"/>
    </row>
    <row r="238" spans="1:6" ht="132" hidden="1" x14ac:dyDescent="0.25">
      <c r="A238" s="13" t="s">
        <v>312</v>
      </c>
      <c r="B238" s="5">
        <v>18137</v>
      </c>
      <c r="C238" s="7" t="s">
        <v>344</v>
      </c>
      <c r="D238" s="3"/>
      <c r="E238" s="10">
        <v>240</v>
      </c>
      <c r="F238" s="10"/>
    </row>
    <row r="239" spans="1:6" ht="60" hidden="1" x14ac:dyDescent="0.25">
      <c r="A239" s="13" t="s">
        <v>312</v>
      </c>
      <c r="B239" s="5">
        <v>18140</v>
      </c>
      <c r="C239" s="7" t="s">
        <v>345</v>
      </c>
      <c r="D239" s="3"/>
      <c r="E239" s="10">
        <v>1046</v>
      </c>
      <c r="F239" s="10"/>
    </row>
    <row r="240" spans="1:6" ht="84" hidden="1" x14ac:dyDescent="0.25">
      <c r="A240" s="13" t="s">
        <v>312</v>
      </c>
      <c r="B240" s="5">
        <v>18155</v>
      </c>
      <c r="C240" s="7" t="s">
        <v>448</v>
      </c>
      <c r="D240" s="4"/>
      <c r="E240" s="10">
        <v>1</v>
      </c>
      <c r="F240" s="10"/>
    </row>
    <row r="241" spans="1:6" ht="96" hidden="1" x14ac:dyDescent="0.25">
      <c r="A241" s="13" t="s">
        <v>312</v>
      </c>
      <c r="B241" s="5">
        <v>18156</v>
      </c>
      <c r="C241" s="7" t="s">
        <v>449</v>
      </c>
      <c r="D241" s="4"/>
      <c r="E241" s="10">
        <v>1</v>
      </c>
      <c r="F241" s="10"/>
    </row>
    <row r="242" spans="1:6" ht="108" hidden="1" x14ac:dyDescent="0.25">
      <c r="A242" s="13" t="s">
        <v>312</v>
      </c>
      <c r="B242" s="5">
        <v>18157</v>
      </c>
      <c r="C242" s="7" t="s">
        <v>450</v>
      </c>
      <c r="D242" s="4"/>
      <c r="E242" s="10">
        <v>1</v>
      </c>
      <c r="F242" s="10"/>
    </row>
    <row r="243" spans="1:6" ht="84" hidden="1" x14ac:dyDescent="0.25">
      <c r="A243" s="13" t="s">
        <v>312</v>
      </c>
      <c r="B243" s="5">
        <v>18158</v>
      </c>
      <c r="C243" s="7" t="s">
        <v>451</v>
      </c>
      <c r="D243" s="4"/>
      <c r="E243" s="10">
        <v>1</v>
      </c>
      <c r="F243" s="10"/>
    </row>
    <row r="244" spans="1:6" ht="96" hidden="1" x14ac:dyDescent="0.25">
      <c r="A244" s="13" t="s">
        <v>312</v>
      </c>
      <c r="B244" s="5">
        <v>18159</v>
      </c>
      <c r="C244" s="7" t="s">
        <v>452</v>
      </c>
      <c r="D244" s="4"/>
      <c r="E244" s="10">
        <v>1</v>
      </c>
      <c r="F244" s="10"/>
    </row>
    <row r="245" spans="1:6" ht="108" hidden="1" x14ac:dyDescent="0.25">
      <c r="A245" s="13" t="s">
        <v>312</v>
      </c>
      <c r="B245" s="5">
        <v>18160</v>
      </c>
      <c r="C245" s="7" t="s">
        <v>453</v>
      </c>
      <c r="D245" s="4"/>
      <c r="E245" s="10">
        <v>1</v>
      </c>
      <c r="F245" s="10"/>
    </row>
    <row r="246" spans="1:6" ht="84" hidden="1" x14ac:dyDescent="0.25">
      <c r="A246" s="13" t="s">
        <v>312</v>
      </c>
      <c r="B246" s="5">
        <v>18161</v>
      </c>
      <c r="C246" s="7" t="s">
        <v>454</v>
      </c>
      <c r="D246" s="4"/>
      <c r="E246" s="10">
        <v>1</v>
      </c>
      <c r="F246" s="10"/>
    </row>
    <row r="247" spans="1:6" ht="84" hidden="1" x14ac:dyDescent="0.25">
      <c r="A247" s="13" t="s">
        <v>312</v>
      </c>
      <c r="B247" s="5">
        <v>18162</v>
      </c>
      <c r="C247" s="7" t="s">
        <v>455</v>
      </c>
      <c r="D247" s="4"/>
      <c r="E247" s="10">
        <v>1</v>
      </c>
      <c r="F247" s="10"/>
    </row>
    <row r="248" spans="1:6" ht="84" hidden="1" x14ac:dyDescent="0.25">
      <c r="A248" s="13" t="s">
        <v>312</v>
      </c>
      <c r="B248" s="5">
        <v>18163</v>
      </c>
      <c r="C248" s="7" t="s">
        <v>456</v>
      </c>
      <c r="D248" s="4"/>
      <c r="E248" s="10">
        <v>1</v>
      </c>
      <c r="F248" s="10"/>
    </row>
    <row r="249" spans="1:6" ht="156" hidden="1" x14ac:dyDescent="0.25">
      <c r="A249" s="13" t="s">
        <v>312</v>
      </c>
      <c r="B249" s="5">
        <v>18164</v>
      </c>
      <c r="C249" s="7" t="s">
        <v>457</v>
      </c>
      <c r="D249" s="4"/>
      <c r="E249" s="10">
        <v>1</v>
      </c>
      <c r="F249" s="10"/>
    </row>
    <row r="250" spans="1:6" ht="60" hidden="1" x14ac:dyDescent="0.25">
      <c r="A250" s="13" t="s">
        <v>312</v>
      </c>
      <c r="B250" s="2" t="s">
        <v>422</v>
      </c>
      <c r="C250" s="6" t="s">
        <v>442</v>
      </c>
      <c r="D250" s="4"/>
      <c r="E250" s="10">
        <v>6382.24</v>
      </c>
      <c r="F250" s="10"/>
    </row>
    <row r="251" spans="1:6" ht="36" x14ac:dyDescent="0.25">
      <c r="A251" s="13" t="s">
        <v>312</v>
      </c>
      <c r="B251" s="2" t="s">
        <v>263</v>
      </c>
      <c r="C251" s="6" t="s">
        <v>264</v>
      </c>
      <c r="D251" s="17" t="s">
        <v>517</v>
      </c>
      <c r="E251" s="23">
        <v>3252</v>
      </c>
      <c r="F251" s="23">
        <v>0</v>
      </c>
    </row>
    <row r="252" spans="1:6" ht="180" hidden="1" x14ac:dyDescent="0.25">
      <c r="A252" s="13" t="s">
        <v>491</v>
      </c>
      <c r="B252" s="2" t="s">
        <v>266</v>
      </c>
      <c r="C252" s="6" t="s">
        <v>4</v>
      </c>
      <c r="D252" s="3"/>
      <c r="E252" s="10">
        <v>2519.52</v>
      </c>
      <c r="F252" s="10"/>
    </row>
    <row r="253" spans="1:6" ht="72" hidden="1" x14ac:dyDescent="0.25">
      <c r="A253" s="13" t="s">
        <v>491</v>
      </c>
      <c r="B253" s="2" t="s">
        <v>5</v>
      </c>
      <c r="C253" s="6" t="s">
        <v>6</v>
      </c>
      <c r="D253" s="3"/>
      <c r="E253" s="10">
        <v>2180.46</v>
      </c>
      <c r="F253" s="10"/>
    </row>
    <row r="254" spans="1:6" ht="48" hidden="1" x14ac:dyDescent="0.25">
      <c r="A254" s="13" t="s">
        <v>491</v>
      </c>
      <c r="B254" s="2" t="s">
        <v>19</v>
      </c>
      <c r="C254" s="6" t="s">
        <v>16</v>
      </c>
      <c r="D254" s="3"/>
      <c r="E254" s="10">
        <v>283.13</v>
      </c>
      <c r="F254" s="10"/>
    </row>
    <row r="255" spans="1:6" ht="228" hidden="1" x14ac:dyDescent="0.25">
      <c r="A255" s="13" t="s">
        <v>491</v>
      </c>
      <c r="B255" s="2" t="s">
        <v>23</v>
      </c>
      <c r="C255" s="6" t="s">
        <v>20</v>
      </c>
      <c r="D255" s="3"/>
      <c r="E255" s="10">
        <v>26.970000000000006</v>
      </c>
      <c r="F255" s="10"/>
    </row>
    <row r="256" spans="1:6" ht="300" hidden="1" x14ac:dyDescent="0.25">
      <c r="A256" s="13" t="s">
        <v>491</v>
      </c>
      <c r="B256" s="2" t="s">
        <v>28</v>
      </c>
      <c r="C256" s="6" t="s">
        <v>29</v>
      </c>
      <c r="D256" s="3"/>
      <c r="E256" s="10">
        <v>5194.21</v>
      </c>
      <c r="F256" s="10"/>
    </row>
    <row r="257" spans="1:6" ht="60" hidden="1" x14ac:dyDescent="0.25">
      <c r="A257" s="13" t="s">
        <v>491</v>
      </c>
      <c r="B257" s="2" t="s">
        <v>34</v>
      </c>
      <c r="C257" s="6" t="s">
        <v>36</v>
      </c>
      <c r="D257" s="3"/>
      <c r="E257" s="10">
        <v>5273.62</v>
      </c>
      <c r="F257" s="10"/>
    </row>
    <row r="258" spans="1:6" ht="240" hidden="1" x14ac:dyDescent="0.25">
      <c r="A258" s="13" t="s">
        <v>491</v>
      </c>
      <c r="B258" s="2" t="s">
        <v>43</v>
      </c>
      <c r="C258" s="6" t="s">
        <v>44</v>
      </c>
      <c r="D258" s="3"/>
      <c r="E258" s="10">
        <v>1712.4199999999998</v>
      </c>
      <c r="F258" s="10"/>
    </row>
    <row r="259" spans="1:6" ht="120" hidden="1" x14ac:dyDescent="0.25">
      <c r="A259" s="13" t="s">
        <v>491</v>
      </c>
      <c r="B259" s="2" t="s">
        <v>47</v>
      </c>
      <c r="C259" s="6" t="s">
        <v>314</v>
      </c>
      <c r="D259" s="3"/>
      <c r="E259" s="10">
        <v>41.16</v>
      </c>
      <c r="F259" s="10"/>
    </row>
    <row r="260" spans="1:6" ht="216" hidden="1" x14ac:dyDescent="0.25">
      <c r="A260" s="13" t="s">
        <v>491</v>
      </c>
      <c r="B260" s="2" t="s">
        <v>84</v>
      </c>
      <c r="C260" s="6" t="s">
        <v>85</v>
      </c>
      <c r="D260" s="3"/>
      <c r="E260" s="10">
        <v>851.57</v>
      </c>
      <c r="F260" s="10"/>
    </row>
    <row r="261" spans="1:6" ht="216" hidden="1" x14ac:dyDescent="0.25">
      <c r="A261" s="13" t="s">
        <v>491</v>
      </c>
      <c r="B261" s="2" t="s">
        <v>86</v>
      </c>
      <c r="C261" s="6" t="s">
        <v>349</v>
      </c>
      <c r="D261" s="3"/>
      <c r="E261" s="10">
        <v>170.53</v>
      </c>
      <c r="F261" s="10"/>
    </row>
    <row r="262" spans="1:6" ht="96" hidden="1" x14ac:dyDescent="0.25">
      <c r="A262" s="13" t="s">
        <v>491</v>
      </c>
      <c r="B262" s="2" t="s">
        <v>88</v>
      </c>
      <c r="C262" s="6" t="s">
        <v>350</v>
      </c>
      <c r="D262" s="3"/>
      <c r="E262" s="10">
        <v>369.68</v>
      </c>
      <c r="F262" s="10"/>
    </row>
    <row r="263" spans="1:6" ht="156" hidden="1" x14ac:dyDescent="0.25">
      <c r="A263" s="13" t="s">
        <v>491</v>
      </c>
      <c r="B263" s="2" t="s">
        <v>97</v>
      </c>
      <c r="C263" s="6" t="s">
        <v>98</v>
      </c>
      <c r="D263" s="3"/>
      <c r="E263" s="10">
        <v>2524.63</v>
      </c>
      <c r="F263" s="10"/>
    </row>
    <row r="264" spans="1:6" ht="156" hidden="1" x14ac:dyDescent="0.25">
      <c r="A264" s="13" t="s">
        <v>491</v>
      </c>
      <c r="B264" s="2" t="s">
        <v>99</v>
      </c>
      <c r="C264" s="6" t="s">
        <v>100</v>
      </c>
      <c r="D264" s="3"/>
      <c r="E264" s="10">
        <v>2524.7600000000002</v>
      </c>
      <c r="F264" s="10"/>
    </row>
    <row r="265" spans="1:6" ht="132" hidden="1" x14ac:dyDescent="0.25">
      <c r="A265" s="13" t="s">
        <v>491</v>
      </c>
      <c r="B265" s="2" t="s">
        <v>117</v>
      </c>
      <c r="C265" s="6" t="s">
        <v>118</v>
      </c>
      <c r="D265" s="3"/>
      <c r="E265" s="10">
        <v>566.88</v>
      </c>
      <c r="F265" s="10"/>
    </row>
    <row r="266" spans="1:6" ht="132" hidden="1" x14ac:dyDescent="0.25">
      <c r="A266" s="13" t="s">
        <v>491</v>
      </c>
      <c r="B266" s="2" t="s">
        <v>119</v>
      </c>
      <c r="C266" s="6" t="s">
        <v>120</v>
      </c>
      <c r="D266" s="3"/>
      <c r="E266" s="10">
        <v>566.88</v>
      </c>
      <c r="F266" s="10"/>
    </row>
    <row r="267" spans="1:6" ht="132" hidden="1" x14ac:dyDescent="0.25">
      <c r="A267" s="13" t="s">
        <v>491</v>
      </c>
      <c r="B267" s="2" t="s">
        <v>126</v>
      </c>
      <c r="C267" s="6" t="s">
        <v>118</v>
      </c>
      <c r="D267" s="3"/>
      <c r="E267" s="10">
        <v>3490.4</v>
      </c>
      <c r="F267" s="10"/>
    </row>
    <row r="268" spans="1:6" ht="132" hidden="1" x14ac:dyDescent="0.25">
      <c r="A268" s="13" t="s">
        <v>491</v>
      </c>
      <c r="B268" s="2" t="s">
        <v>127</v>
      </c>
      <c r="C268" s="6" t="s">
        <v>120</v>
      </c>
      <c r="D268" s="3"/>
      <c r="E268" s="10">
        <v>3490.4</v>
      </c>
      <c r="F268" s="10"/>
    </row>
    <row r="269" spans="1:6" ht="204" hidden="1" x14ac:dyDescent="0.25">
      <c r="A269" s="13" t="s">
        <v>491</v>
      </c>
      <c r="B269" s="2" t="s">
        <v>128</v>
      </c>
      <c r="C269" s="6" t="s">
        <v>130</v>
      </c>
      <c r="D269" s="3"/>
      <c r="E269" s="10">
        <v>3490.4</v>
      </c>
      <c r="F269" s="10"/>
    </row>
    <row r="270" spans="1:6" ht="96" hidden="1" x14ac:dyDescent="0.25">
      <c r="A270" s="13" t="s">
        <v>491</v>
      </c>
      <c r="B270" s="2" t="s">
        <v>138</v>
      </c>
      <c r="C270" s="6" t="s">
        <v>141</v>
      </c>
      <c r="D270" s="3"/>
      <c r="E270" s="10">
        <v>179.91</v>
      </c>
      <c r="F270" s="10"/>
    </row>
    <row r="271" spans="1:6" ht="192" hidden="1" x14ac:dyDescent="0.25">
      <c r="A271" s="13" t="s">
        <v>491</v>
      </c>
      <c r="B271" s="2" t="s">
        <v>140</v>
      </c>
      <c r="C271" s="6" t="s">
        <v>143</v>
      </c>
      <c r="D271" s="3"/>
      <c r="E271" s="10">
        <v>179.91</v>
      </c>
      <c r="F271" s="10"/>
    </row>
    <row r="272" spans="1:6" ht="84" hidden="1" x14ac:dyDescent="0.25">
      <c r="A272" s="13" t="s">
        <v>491</v>
      </c>
      <c r="B272" s="2" t="s">
        <v>142</v>
      </c>
      <c r="C272" s="6" t="s">
        <v>144</v>
      </c>
      <c r="D272" s="3"/>
      <c r="E272" s="10">
        <v>6441</v>
      </c>
      <c r="F272" s="10"/>
    </row>
    <row r="273" spans="1:6" ht="168" hidden="1" x14ac:dyDescent="0.25">
      <c r="A273" s="13" t="s">
        <v>491</v>
      </c>
      <c r="B273" s="2" t="s">
        <v>149</v>
      </c>
      <c r="C273" s="6" t="s">
        <v>123</v>
      </c>
      <c r="D273" s="3"/>
      <c r="E273" s="10">
        <v>712.47</v>
      </c>
      <c r="F273" s="10"/>
    </row>
    <row r="274" spans="1:6" ht="96" hidden="1" x14ac:dyDescent="0.25">
      <c r="A274" s="13" t="s">
        <v>491</v>
      </c>
      <c r="B274" s="2" t="s">
        <v>154</v>
      </c>
      <c r="C274" s="6" t="s">
        <v>156</v>
      </c>
      <c r="D274" s="3"/>
      <c r="E274" s="10">
        <v>2518.7199999999998</v>
      </c>
      <c r="F274" s="10"/>
    </row>
    <row r="275" spans="1:6" ht="60" hidden="1" x14ac:dyDescent="0.25">
      <c r="A275" s="13" t="s">
        <v>491</v>
      </c>
      <c r="B275" s="2" t="s">
        <v>351</v>
      </c>
      <c r="C275" s="6" t="s">
        <v>352</v>
      </c>
      <c r="D275" s="3"/>
      <c r="E275" s="10">
        <v>9.9999999999999978E-2</v>
      </c>
      <c r="F275" s="10"/>
    </row>
    <row r="276" spans="1:6" ht="72" hidden="1" x14ac:dyDescent="0.25">
      <c r="A276" s="13" t="s">
        <v>491</v>
      </c>
      <c r="B276" s="2" t="s">
        <v>353</v>
      </c>
      <c r="C276" s="6" t="s">
        <v>299</v>
      </c>
      <c r="D276" s="3"/>
      <c r="E276" s="10">
        <v>2</v>
      </c>
      <c r="F276" s="10"/>
    </row>
    <row r="277" spans="1:6" ht="72" hidden="1" x14ac:dyDescent="0.25">
      <c r="A277" s="13" t="s">
        <v>491</v>
      </c>
      <c r="B277" s="2" t="s">
        <v>354</v>
      </c>
      <c r="C277" s="6" t="s">
        <v>209</v>
      </c>
      <c r="D277" s="3"/>
      <c r="E277" s="10">
        <v>1</v>
      </c>
      <c r="F277" s="10"/>
    </row>
    <row r="278" spans="1:6" ht="120" hidden="1" x14ac:dyDescent="0.25">
      <c r="A278" s="13" t="s">
        <v>491</v>
      </c>
      <c r="B278" s="2" t="s">
        <v>355</v>
      </c>
      <c r="C278" s="6" t="s">
        <v>356</v>
      </c>
      <c r="D278" s="3"/>
      <c r="E278" s="10">
        <v>0</v>
      </c>
      <c r="F278" s="10"/>
    </row>
    <row r="279" spans="1:6" ht="72" hidden="1" x14ac:dyDescent="0.25">
      <c r="A279" s="13" t="s">
        <v>491</v>
      </c>
      <c r="B279" s="2" t="s">
        <v>357</v>
      </c>
      <c r="C279" s="6" t="s">
        <v>506</v>
      </c>
      <c r="D279" s="3"/>
      <c r="E279" s="10">
        <v>1</v>
      </c>
      <c r="F279" s="10"/>
    </row>
    <row r="280" spans="1:6" ht="132" hidden="1" x14ac:dyDescent="0.25">
      <c r="A280" s="13" t="s">
        <v>491</v>
      </c>
      <c r="B280" s="2" t="s">
        <v>358</v>
      </c>
      <c r="C280" s="6" t="s">
        <v>359</v>
      </c>
      <c r="D280" s="3"/>
      <c r="E280" s="10">
        <v>0</v>
      </c>
      <c r="F280" s="10"/>
    </row>
    <row r="281" spans="1:6" ht="132" hidden="1" x14ac:dyDescent="0.25">
      <c r="A281" s="13" t="s">
        <v>491</v>
      </c>
      <c r="B281" s="2" t="s">
        <v>360</v>
      </c>
      <c r="C281" s="6" t="s">
        <v>361</v>
      </c>
      <c r="D281" s="3"/>
      <c r="E281" s="10">
        <v>0</v>
      </c>
      <c r="F281" s="10"/>
    </row>
    <row r="282" spans="1:6" ht="132" hidden="1" x14ac:dyDescent="0.25">
      <c r="A282" s="13" t="s">
        <v>491</v>
      </c>
      <c r="B282" s="2" t="s">
        <v>362</v>
      </c>
      <c r="C282" s="6" t="s">
        <v>363</v>
      </c>
      <c r="D282" s="3"/>
      <c r="E282" s="10">
        <v>0</v>
      </c>
      <c r="F282" s="10"/>
    </row>
    <row r="283" spans="1:6" ht="144" hidden="1" x14ac:dyDescent="0.25">
      <c r="A283" s="13" t="s">
        <v>491</v>
      </c>
      <c r="B283" s="2" t="s">
        <v>364</v>
      </c>
      <c r="C283" s="6" t="s">
        <v>365</v>
      </c>
      <c r="D283" s="3"/>
      <c r="E283" s="10">
        <v>0</v>
      </c>
      <c r="F283" s="10"/>
    </row>
    <row r="284" spans="1:6" ht="144" hidden="1" x14ac:dyDescent="0.25">
      <c r="A284" s="13" t="s">
        <v>491</v>
      </c>
      <c r="B284" s="2" t="s">
        <v>366</v>
      </c>
      <c r="C284" s="6" t="s">
        <v>367</v>
      </c>
      <c r="D284" s="3"/>
      <c r="E284" s="10">
        <v>0</v>
      </c>
      <c r="F284" s="10"/>
    </row>
    <row r="285" spans="1:6" ht="132" hidden="1" x14ac:dyDescent="0.25">
      <c r="A285" s="13" t="s">
        <v>491</v>
      </c>
      <c r="B285" s="2" t="s">
        <v>368</v>
      </c>
      <c r="C285" s="6" t="s">
        <v>369</v>
      </c>
      <c r="D285" s="3"/>
      <c r="E285" s="10">
        <v>0</v>
      </c>
      <c r="F285" s="10"/>
    </row>
    <row r="286" spans="1:6" ht="120" hidden="1" x14ac:dyDescent="0.25">
      <c r="A286" s="13" t="s">
        <v>491</v>
      </c>
      <c r="B286" s="2" t="s">
        <v>370</v>
      </c>
      <c r="C286" s="6" t="s">
        <v>371</v>
      </c>
      <c r="D286" s="3"/>
      <c r="E286" s="10">
        <v>0</v>
      </c>
      <c r="F286" s="10"/>
    </row>
    <row r="287" spans="1:6" ht="132" hidden="1" x14ac:dyDescent="0.25">
      <c r="A287" s="13" t="s">
        <v>491</v>
      </c>
      <c r="B287" s="2" t="s">
        <v>372</v>
      </c>
      <c r="C287" s="6" t="s">
        <v>373</v>
      </c>
      <c r="D287" s="3"/>
      <c r="E287" s="10">
        <v>0</v>
      </c>
      <c r="F287" s="10"/>
    </row>
    <row r="288" spans="1:6" ht="120" hidden="1" x14ac:dyDescent="0.25">
      <c r="A288" s="13" t="s">
        <v>491</v>
      </c>
      <c r="B288" s="2" t="s">
        <v>374</v>
      </c>
      <c r="C288" s="6" t="s">
        <v>375</v>
      </c>
      <c r="D288" s="3"/>
      <c r="E288" s="10">
        <v>0</v>
      </c>
      <c r="F288" s="10"/>
    </row>
    <row r="289" spans="1:6" ht="132" hidden="1" x14ac:dyDescent="0.25">
      <c r="A289" s="13" t="s">
        <v>491</v>
      </c>
      <c r="B289" s="2" t="s">
        <v>376</v>
      </c>
      <c r="C289" s="6" t="s">
        <v>377</v>
      </c>
      <c r="D289" s="3"/>
      <c r="E289" s="10">
        <v>0</v>
      </c>
      <c r="F289" s="10"/>
    </row>
    <row r="290" spans="1:6" ht="84" hidden="1" x14ac:dyDescent="0.25">
      <c r="A290" s="13" t="s">
        <v>491</v>
      </c>
      <c r="B290" s="2" t="s">
        <v>295</v>
      </c>
      <c r="C290" s="6" t="s">
        <v>378</v>
      </c>
      <c r="D290" s="3"/>
      <c r="E290" s="10">
        <v>605</v>
      </c>
      <c r="F290" s="10"/>
    </row>
    <row r="291" spans="1:6" ht="132" hidden="1" x14ac:dyDescent="0.25">
      <c r="A291" s="13" t="s">
        <v>491</v>
      </c>
      <c r="B291" s="2" t="s">
        <v>379</v>
      </c>
      <c r="C291" s="6" t="s">
        <v>215</v>
      </c>
      <c r="D291" s="3"/>
      <c r="E291" s="10">
        <v>532.21</v>
      </c>
      <c r="F291" s="10"/>
    </row>
    <row r="292" spans="1:6" ht="132" hidden="1" x14ac:dyDescent="0.25">
      <c r="A292" s="13" t="s">
        <v>491</v>
      </c>
      <c r="B292" s="2" t="s">
        <v>380</v>
      </c>
      <c r="C292" s="6" t="s">
        <v>381</v>
      </c>
      <c r="D292" s="3"/>
      <c r="E292" s="10">
        <v>280.01</v>
      </c>
      <c r="F292" s="10"/>
    </row>
    <row r="293" spans="1:6" ht="120" hidden="1" x14ac:dyDescent="0.25">
      <c r="A293" s="13" t="s">
        <v>491</v>
      </c>
      <c r="B293" s="2" t="s">
        <v>382</v>
      </c>
      <c r="C293" s="6" t="s">
        <v>221</v>
      </c>
      <c r="D293" s="3"/>
      <c r="E293" s="10">
        <v>586</v>
      </c>
      <c r="F293" s="10"/>
    </row>
    <row r="294" spans="1:6" ht="120" hidden="1" x14ac:dyDescent="0.25">
      <c r="A294" s="13" t="s">
        <v>491</v>
      </c>
      <c r="B294" s="2" t="s">
        <v>383</v>
      </c>
      <c r="C294" s="6" t="s">
        <v>384</v>
      </c>
      <c r="D294" s="3"/>
      <c r="E294" s="10">
        <v>2150</v>
      </c>
      <c r="F294" s="10"/>
    </row>
    <row r="295" spans="1:6" ht="120" hidden="1" x14ac:dyDescent="0.25">
      <c r="A295" s="13" t="s">
        <v>491</v>
      </c>
      <c r="B295" s="2" t="s">
        <v>385</v>
      </c>
      <c r="C295" s="6" t="s">
        <v>386</v>
      </c>
      <c r="D295" s="3"/>
      <c r="E295" s="10">
        <v>3435</v>
      </c>
      <c r="F295" s="10"/>
    </row>
    <row r="296" spans="1:6" ht="120" hidden="1" x14ac:dyDescent="0.25">
      <c r="A296" s="13" t="s">
        <v>491</v>
      </c>
      <c r="B296" s="2" t="s">
        <v>387</v>
      </c>
      <c r="C296" s="6" t="s">
        <v>388</v>
      </c>
      <c r="D296" s="3"/>
      <c r="E296" s="10">
        <v>1897</v>
      </c>
      <c r="F296" s="10"/>
    </row>
    <row r="297" spans="1:6" ht="120" hidden="1" x14ac:dyDescent="0.25">
      <c r="A297" s="13" t="s">
        <v>491</v>
      </c>
      <c r="B297" s="2" t="s">
        <v>389</v>
      </c>
      <c r="C297" s="6" t="s">
        <v>390</v>
      </c>
      <c r="D297" s="3"/>
      <c r="E297" s="10">
        <v>180</v>
      </c>
      <c r="F297" s="10"/>
    </row>
    <row r="298" spans="1:6" ht="120" hidden="1" x14ac:dyDescent="0.25">
      <c r="A298" s="13" t="s">
        <v>491</v>
      </c>
      <c r="B298" s="2" t="s">
        <v>391</v>
      </c>
      <c r="C298" s="6" t="s">
        <v>392</v>
      </c>
      <c r="D298" s="3"/>
      <c r="E298" s="10">
        <v>614</v>
      </c>
      <c r="F298" s="10"/>
    </row>
    <row r="299" spans="1:6" ht="48" hidden="1" x14ac:dyDescent="0.25">
      <c r="A299" s="13" t="s">
        <v>491</v>
      </c>
      <c r="B299" s="2" t="s">
        <v>393</v>
      </c>
      <c r="C299" s="6" t="s">
        <v>238</v>
      </c>
      <c r="D299" s="3"/>
      <c r="E299" s="10">
        <v>264</v>
      </c>
      <c r="F299" s="10"/>
    </row>
    <row r="300" spans="1:6" ht="120" hidden="1" x14ac:dyDescent="0.25">
      <c r="A300" s="13" t="s">
        <v>491</v>
      </c>
      <c r="B300" s="5">
        <v>17103</v>
      </c>
      <c r="C300" s="7" t="s">
        <v>343</v>
      </c>
      <c r="D300" s="3"/>
      <c r="E300" s="10">
        <v>247</v>
      </c>
      <c r="F300" s="10"/>
    </row>
    <row r="301" spans="1:6" ht="252" hidden="1" x14ac:dyDescent="0.25">
      <c r="A301" s="13" t="s">
        <v>491</v>
      </c>
      <c r="B301" s="5">
        <v>17119</v>
      </c>
      <c r="C301" s="7" t="s">
        <v>341</v>
      </c>
      <c r="D301" s="3"/>
      <c r="E301" s="10">
        <v>230</v>
      </c>
      <c r="F301" s="10"/>
    </row>
    <row r="302" spans="1:6" ht="84" hidden="1" x14ac:dyDescent="0.25">
      <c r="A302" s="13" t="s">
        <v>491</v>
      </c>
      <c r="B302" s="5">
        <v>17120</v>
      </c>
      <c r="C302" s="7" t="s">
        <v>458</v>
      </c>
      <c r="D302" s="3"/>
      <c r="E302" s="10">
        <v>1</v>
      </c>
      <c r="F302" s="10"/>
    </row>
    <row r="303" spans="1:6" ht="36" hidden="1" x14ac:dyDescent="0.25">
      <c r="A303" s="13" t="s">
        <v>491</v>
      </c>
      <c r="B303" s="5">
        <v>17121</v>
      </c>
      <c r="C303" s="7" t="s">
        <v>459</v>
      </c>
      <c r="D303" s="3"/>
      <c r="E303" s="10">
        <v>1</v>
      </c>
      <c r="F303" s="10"/>
    </row>
    <row r="304" spans="1:6" ht="36" hidden="1" x14ac:dyDescent="0.25">
      <c r="A304" s="13" t="s">
        <v>491</v>
      </c>
      <c r="B304" s="5">
        <v>17122</v>
      </c>
      <c r="C304" s="7" t="s">
        <v>460</v>
      </c>
      <c r="D304" s="3"/>
      <c r="E304" s="10">
        <v>1</v>
      </c>
      <c r="F304" s="10"/>
    </row>
    <row r="305" spans="1:6" ht="36" hidden="1" x14ac:dyDescent="0.25">
      <c r="A305" s="13" t="s">
        <v>491</v>
      </c>
      <c r="B305" s="5">
        <v>17123</v>
      </c>
      <c r="C305" s="7" t="s">
        <v>461</v>
      </c>
      <c r="D305" s="3"/>
      <c r="E305" s="10">
        <v>1</v>
      </c>
      <c r="F305" s="10"/>
    </row>
    <row r="306" spans="1:6" ht="36" hidden="1" x14ac:dyDescent="0.25">
      <c r="A306" s="13" t="s">
        <v>491</v>
      </c>
      <c r="B306" s="5">
        <v>17124</v>
      </c>
      <c r="C306" s="7" t="s">
        <v>462</v>
      </c>
      <c r="D306" s="3"/>
      <c r="E306" s="10">
        <v>1</v>
      </c>
      <c r="F306" s="10"/>
    </row>
    <row r="307" spans="1:6" ht="36" hidden="1" x14ac:dyDescent="0.25">
      <c r="A307" s="13" t="s">
        <v>491</v>
      </c>
      <c r="B307" s="5">
        <v>17125</v>
      </c>
      <c r="C307" s="7" t="s">
        <v>463</v>
      </c>
      <c r="D307" s="3"/>
      <c r="E307" s="10">
        <v>1</v>
      </c>
      <c r="F307" s="10"/>
    </row>
    <row r="308" spans="1:6" ht="36" hidden="1" x14ac:dyDescent="0.25">
      <c r="A308" s="13" t="s">
        <v>491</v>
      </c>
      <c r="B308" s="5">
        <v>17126</v>
      </c>
      <c r="C308" s="7" t="s">
        <v>464</v>
      </c>
      <c r="D308" s="3"/>
      <c r="E308" s="10">
        <v>1</v>
      </c>
      <c r="F308" s="10"/>
    </row>
    <row r="309" spans="1:6" ht="36" hidden="1" x14ac:dyDescent="0.25">
      <c r="A309" s="13" t="s">
        <v>491</v>
      </c>
      <c r="B309" s="5">
        <v>17127</v>
      </c>
      <c r="C309" s="7" t="s">
        <v>465</v>
      </c>
      <c r="D309" s="3"/>
      <c r="E309" s="10">
        <v>1</v>
      </c>
      <c r="F309" s="10"/>
    </row>
    <row r="310" spans="1:6" ht="36" hidden="1" x14ac:dyDescent="0.25">
      <c r="A310" s="13" t="s">
        <v>491</v>
      </c>
      <c r="B310" s="5">
        <v>17128</v>
      </c>
      <c r="C310" s="7" t="s">
        <v>466</v>
      </c>
      <c r="D310" s="3"/>
      <c r="E310" s="10">
        <v>1</v>
      </c>
      <c r="F310" s="10"/>
    </row>
    <row r="311" spans="1:6" ht="36" hidden="1" x14ac:dyDescent="0.25">
      <c r="A311" s="13" t="s">
        <v>491</v>
      </c>
      <c r="B311" s="5">
        <v>17129</v>
      </c>
      <c r="C311" s="7" t="s">
        <v>467</v>
      </c>
      <c r="D311" s="3"/>
      <c r="E311" s="10">
        <v>1</v>
      </c>
      <c r="F311" s="10"/>
    </row>
    <row r="312" spans="1:6" ht="36" hidden="1" x14ac:dyDescent="0.25">
      <c r="A312" s="13" t="s">
        <v>491</v>
      </c>
      <c r="B312" s="5">
        <v>17130</v>
      </c>
      <c r="C312" s="7" t="s">
        <v>468</v>
      </c>
      <c r="D312" s="3"/>
      <c r="E312" s="10">
        <v>1</v>
      </c>
      <c r="F312" s="10"/>
    </row>
    <row r="313" spans="1:6" ht="84" hidden="1" x14ac:dyDescent="0.25">
      <c r="A313" s="13" t="s">
        <v>491</v>
      </c>
      <c r="B313" s="5">
        <v>17131</v>
      </c>
      <c r="C313" s="7" t="s">
        <v>469</v>
      </c>
      <c r="D313" s="3"/>
      <c r="E313" s="10">
        <v>1</v>
      </c>
      <c r="F313" s="10"/>
    </row>
    <row r="314" spans="1:6" ht="48" hidden="1" x14ac:dyDescent="0.25">
      <c r="A314" s="13" t="s">
        <v>491</v>
      </c>
      <c r="B314" s="5">
        <v>17132</v>
      </c>
      <c r="C314" s="7" t="s">
        <v>470</v>
      </c>
      <c r="D314" s="3"/>
      <c r="E314" s="10">
        <v>1</v>
      </c>
      <c r="F314" s="10"/>
    </row>
    <row r="315" spans="1:6" ht="84" hidden="1" x14ac:dyDescent="0.25">
      <c r="A315" s="13" t="s">
        <v>491</v>
      </c>
      <c r="B315" s="5">
        <v>17133</v>
      </c>
      <c r="C315" s="7" t="s">
        <v>471</v>
      </c>
      <c r="D315" s="3"/>
      <c r="E315" s="10">
        <v>1</v>
      </c>
      <c r="F315" s="10"/>
    </row>
    <row r="316" spans="1:6" ht="84" hidden="1" x14ac:dyDescent="0.25">
      <c r="A316" s="13" t="s">
        <v>491</v>
      </c>
      <c r="B316" s="5">
        <v>17134</v>
      </c>
      <c r="C316" s="7" t="s">
        <v>472</v>
      </c>
      <c r="D316" s="3"/>
      <c r="E316" s="10">
        <v>1</v>
      </c>
      <c r="F316" s="10"/>
    </row>
    <row r="317" spans="1:6" ht="36" hidden="1" x14ac:dyDescent="0.25">
      <c r="A317" s="13" t="s">
        <v>491</v>
      </c>
      <c r="B317" s="5">
        <v>17135</v>
      </c>
      <c r="C317" s="7" t="s">
        <v>473</v>
      </c>
      <c r="D317" s="3"/>
      <c r="E317" s="10">
        <v>1</v>
      </c>
      <c r="F317" s="10"/>
    </row>
    <row r="318" spans="1:6" ht="36" hidden="1" x14ac:dyDescent="0.25">
      <c r="A318" s="13" t="s">
        <v>491</v>
      </c>
      <c r="B318" s="5">
        <v>17136</v>
      </c>
      <c r="C318" s="7" t="s">
        <v>474</v>
      </c>
      <c r="D318" s="3"/>
      <c r="E318" s="10">
        <v>1</v>
      </c>
      <c r="F318" s="10"/>
    </row>
    <row r="319" spans="1:6" ht="36" hidden="1" x14ac:dyDescent="0.25">
      <c r="A319" s="13" t="s">
        <v>491</v>
      </c>
      <c r="B319" s="5">
        <v>17137</v>
      </c>
      <c r="C319" s="7" t="s">
        <v>475</v>
      </c>
      <c r="D319" s="3"/>
      <c r="E319" s="10">
        <v>1</v>
      </c>
      <c r="F319" s="10"/>
    </row>
    <row r="320" spans="1:6" ht="36" hidden="1" x14ac:dyDescent="0.25">
      <c r="A320" s="13" t="s">
        <v>491</v>
      </c>
      <c r="B320" s="5">
        <v>17138</v>
      </c>
      <c r="C320" s="7" t="s">
        <v>476</v>
      </c>
      <c r="D320" s="3"/>
      <c r="E320" s="10">
        <v>1</v>
      </c>
      <c r="F320" s="10"/>
    </row>
    <row r="321" spans="1:6" ht="36" hidden="1" x14ac:dyDescent="0.25">
      <c r="A321" s="13" t="s">
        <v>491</v>
      </c>
      <c r="B321" s="5">
        <v>17139</v>
      </c>
      <c r="C321" s="7" t="s">
        <v>477</v>
      </c>
      <c r="D321" s="3"/>
      <c r="E321" s="10">
        <v>1</v>
      </c>
      <c r="F321" s="10"/>
    </row>
    <row r="322" spans="1:6" ht="36" hidden="1" x14ac:dyDescent="0.25">
      <c r="A322" s="13" t="s">
        <v>491</v>
      </c>
      <c r="B322" s="5">
        <v>17140</v>
      </c>
      <c r="C322" s="7" t="s">
        <v>478</v>
      </c>
      <c r="D322" s="3"/>
      <c r="E322" s="10">
        <v>1</v>
      </c>
      <c r="F322" s="10"/>
    </row>
    <row r="323" spans="1:6" ht="36" hidden="1" x14ac:dyDescent="0.25">
      <c r="A323" s="13" t="s">
        <v>491</v>
      </c>
      <c r="B323" s="5">
        <v>17141</v>
      </c>
      <c r="C323" s="7" t="s">
        <v>479</v>
      </c>
      <c r="D323" s="3"/>
      <c r="E323" s="10">
        <v>1</v>
      </c>
      <c r="F323" s="10"/>
    </row>
    <row r="324" spans="1:6" ht="36" hidden="1" x14ac:dyDescent="0.25">
      <c r="A324" s="13" t="s">
        <v>491</v>
      </c>
      <c r="B324" s="5">
        <v>17142</v>
      </c>
      <c r="C324" s="7" t="s">
        <v>480</v>
      </c>
      <c r="D324" s="3"/>
      <c r="E324" s="10">
        <v>1</v>
      </c>
      <c r="F324" s="10"/>
    </row>
    <row r="325" spans="1:6" ht="84" hidden="1" x14ac:dyDescent="0.25">
      <c r="A325" s="13" t="s">
        <v>491</v>
      </c>
      <c r="B325" s="5">
        <v>17143</v>
      </c>
      <c r="C325" s="7" t="s">
        <v>481</v>
      </c>
      <c r="D325" s="3"/>
      <c r="E325" s="10">
        <v>1</v>
      </c>
      <c r="F325" s="10"/>
    </row>
    <row r="326" spans="1:6" ht="60" hidden="1" x14ac:dyDescent="0.25">
      <c r="A326" s="13" t="s">
        <v>491</v>
      </c>
      <c r="B326" s="2" t="s">
        <v>300</v>
      </c>
      <c r="C326" s="6" t="s">
        <v>442</v>
      </c>
      <c r="D326" s="3"/>
      <c r="E326" s="10">
        <v>1822.79</v>
      </c>
      <c r="F326" s="10"/>
    </row>
    <row r="327" spans="1:6" ht="36" x14ac:dyDescent="0.25">
      <c r="A327" s="13" t="s">
        <v>491</v>
      </c>
      <c r="B327" s="2" t="s">
        <v>262</v>
      </c>
      <c r="C327" s="6" t="s">
        <v>511</v>
      </c>
      <c r="D327" s="17" t="s">
        <v>517</v>
      </c>
      <c r="E327" s="23">
        <v>14268</v>
      </c>
      <c r="F327" s="23" t="e">
        <f>#N/A</f>
        <v>#N/A</v>
      </c>
    </row>
    <row r="328" spans="1:6" ht="216" hidden="1" x14ac:dyDescent="0.25">
      <c r="A328" s="13" t="s">
        <v>394</v>
      </c>
      <c r="B328" s="2" t="s">
        <v>78</v>
      </c>
      <c r="C328" s="6" t="s">
        <v>85</v>
      </c>
      <c r="D328" s="3"/>
      <c r="E328" s="10">
        <v>380.15999999999997</v>
      </c>
      <c r="F328" s="10"/>
    </row>
    <row r="329" spans="1:6" ht="156" hidden="1" x14ac:dyDescent="0.25">
      <c r="A329" s="13" t="s">
        <v>394</v>
      </c>
      <c r="B329" s="2" t="s">
        <v>86</v>
      </c>
      <c r="C329" s="6" t="s">
        <v>98</v>
      </c>
      <c r="D329" s="3"/>
      <c r="E329" s="10">
        <v>222.43</v>
      </c>
      <c r="F329" s="10"/>
    </row>
    <row r="330" spans="1:6" ht="156" hidden="1" x14ac:dyDescent="0.25">
      <c r="A330" s="13" t="s">
        <v>394</v>
      </c>
      <c r="B330" s="2" t="s">
        <v>88</v>
      </c>
      <c r="C330" s="6" t="s">
        <v>100</v>
      </c>
      <c r="D330" s="3"/>
      <c r="E330" s="10">
        <v>222.43</v>
      </c>
      <c r="F330" s="10"/>
    </row>
    <row r="331" spans="1:6" ht="132" hidden="1" x14ac:dyDescent="0.25">
      <c r="A331" s="13" t="s">
        <v>394</v>
      </c>
      <c r="B331" s="2" t="s">
        <v>103</v>
      </c>
      <c r="C331" s="6" t="s">
        <v>118</v>
      </c>
      <c r="D331" s="3"/>
      <c r="E331" s="10">
        <v>942.85</v>
      </c>
      <c r="F331" s="10"/>
    </row>
    <row r="332" spans="1:6" ht="132" hidden="1" x14ac:dyDescent="0.25">
      <c r="A332" s="13" t="s">
        <v>394</v>
      </c>
      <c r="B332" s="2" t="s">
        <v>105</v>
      </c>
      <c r="C332" s="6" t="s">
        <v>120</v>
      </c>
      <c r="D332" s="3"/>
      <c r="E332" s="10">
        <v>942.85</v>
      </c>
      <c r="F332" s="10"/>
    </row>
    <row r="333" spans="1:6" ht="204" hidden="1" x14ac:dyDescent="0.25">
      <c r="A333" s="13" t="s">
        <v>394</v>
      </c>
      <c r="B333" s="2" t="s">
        <v>107</v>
      </c>
      <c r="C333" s="6" t="s">
        <v>130</v>
      </c>
      <c r="D333" s="3"/>
      <c r="E333" s="10">
        <v>942.84999999999991</v>
      </c>
      <c r="F333" s="10"/>
    </row>
    <row r="334" spans="1:6" ht="132" hidden="1" x14ac:dyDescent="0.25">
      <c r="A334" s="13" t="s">
        <v>394</v>
      </c>
      <c r="B334" s="2" t="s">
        <v>115</v>
      </c>
      <c r="C334" s="6" t="s">
        <v>118</v>
      </c>
      <c r="D334" s="3"/>
      <c r="E334" s="10">
        <v>435.40999999999997</v>
      </c>
      <c r="F334" s="10"/>
    </row>
    <row r="335" spans="1:6" ht="132" hidden="1" x14ac:dyDescent="0.25">
      <c r="A335" s="13" t="s">
        <v>394</v>
      </c>
      <c r="B335" s="2" t="s">
        <v>117</v>
      </c>
      <c r="C335" s="6" t="s">
        <v>120</v>
      </c>
      <c r="D335" s="3"/>
      <c r="E335" s="10">
        <v>435.40999999999997</v>
      </c>
      <c r="F335" s="10"/>
    </row>
    <row r="336" spans="1:6" ht="204" hidden="1" x14ac:dyDescent="0.25">
      <c r="A336" s="13" t="s">
        <v>394</v>
      </c>
      <c r="B336" s="2" t="s">
        <v>119</v>
      </c>
      <c r="C336" s="6" t="s">
        <v>130</v>
      </c>
      <c r="D336" s="3"/>
      <c r="E336" s="10">
        <v>247.04</v>
      </c>
      <c r="F336" s="10"/>
    </row>
    <row r="337" spans="1:6" ht="84" hidden="1" x14ac:dyDescent="0.25">
      <c r="A337" s="13" t="s">
        <v>394</v>
      </c>
      <c r="B337" s="2" t="s">
        <v>127</v>
      </c>
      <c r="C337" s="6" t="s">
        <v>144</v>
      </c>
      <c r="D337" s="3"/>
      <c r="E337" s="10">
        <v>738.49</v>
      </c>
      <c r="F337" s="10"/>
    </row>
    <row r="338" spans="1:6" ht="108" hidden="1" x14ac:dyDescent="0.25">
      <c r="A338" s="13" t="s">
        <v>394</v>
      </c>
      <c r="B338" s="2" t="s">
        <v>128</v>
      </c>
      <c r="C338" s="6" t="s">
        <v>145</v>
      </c>
      <c r="D338" s="3"/>
      <c r="E338" s="10">
        <v>738.49</v>
      </c>
      <c r="F338" s="10"/>
    </row>
    <row r="339" spans="1:6" ht="108" hidden="1" x14ac:dyDescent="0.25">
      <c r="A339" s="13" t="s">
        <v>394</v>
      </c>
      <c r="B339" s="2" t="s">
        <v>135</v>
      </c>
      <c r="C339" s="6" t="s">
        <v>282</v>
      </c>
      <c r="D339" s="3"/>
      <c r="E339" s="10">
        <v>74.34</v>
      </c>
      <c r="F339" s="10"/>
    </row>
    <row r="340" spans="1:6" ht="84" hidden="1" x14ac:dyDescent="0.25">
      <c r="A340" s="13" t="s">
        <v>394</v>
      </c>
      <c r="B340" s="2" t="s">
        <v>320</v>
      </c>
      <c r="C340" s="6" t="s">
        <v>482</v>
      </c>
      <c r="D340" s="3"/>
      <c r="E340" s="10">
        <v>82.59</v>
      </c>
      <c r="F340" s="10"/>
    </row>
    <row r="341" spans="1:6" ht="72" hidden="1" x14ac:dyDescent="0.25">
      <c r="A341" s="13" t="s">
        <v>394</v>
      </c>
      <c r="B341" s="2" t="s">
        <v>321</v>
      </c>
      <c r="C341" s="6" t="s">
        <v>284</v>
      </c>
      <c r="D341" s="3"/>
      <c r="E341" s="10">
        <v>86.73</v>
      </c>
      <c r="F341" s="10"/>
    </row>
    <row r="342" spans="1:6" ht="60" hidden="1" x14ac:dyDescent="0.25">
      <c r="A342" s="13" t="s">
        <v>394</v>
      </c>
      <c r="B342" s="2" t="s">
        <v>292</v>
      </c>
      <c r="C342" s="6" t="s">
        <v>442</v>
      </c>
      <c r="D342" s="3"/>
      <c r="E342" s="10">
        <v>563.79999999999995</v>
      </c>
      <c r="F342" s="10"/>
    </row>
    <row r="343" spans="1:6" ht="108" hidden="1" x14ac:dyDescent="0.25">
      <c r="A343" s="13" t="s">
        <v>395</v>
      </c>
      <c r="B343" s="2" t="s">
        <v>11</v>
      </c>
      <c r="C343" s="6" t="s">
        <v>346</v>
      </c>
      <c r="D343" s="3"/>
      <c r="E343" s="10">
        <v>122.53999999999999</v>
      </c>
      <c r="F343" s="10"/>
    </row>
    <row r="344" spans="1:6" ht="144" hidden="1" x14ac:dyDescent="0.25">
      <c r="A344" s="13" t="s">
        <v>395</v>
      </c>
      <c r="B344" s="2" t="s">
        <v>12</v>
      </c>
      <c r="C344" s="6" t="s">
        <v>313</v>
      </c>
      <c r="D344" s="3"/>
      <c r="E344" s="10">
        <v>12.25</v>
      </c>
      <c r="F344" s="10"/>
    </row>
    <row r="345" spans="1:6" ht="132" hidden="1" x14ac:dyDescent="0.25">
      <c r="A345" s="13" t="s">
        <v>395</v>
      </c>
      <c r="B345" s="2" t="s">
        <v>17</v>
      </c>
      <c r="C345" s="6" t="s">
        <v>18</v>
      </c>
      <c r="D345" s="3"/>
      <c r="E345" s="10">
        <v>134.74</v>
      </c>
      <c r="F345" s="10"/>
    </row>
    <row r="346" spans="1:6" ht="180" hidden="1" x14ac:dyDescent="0.25">
      <c r="A346" s="13" t="s">
        <v>395</v>
      </c>
      <c r="B346" s="2" t="s">
        <v>267</v>
      </c>
      <c r="C346" s="6" t="s">
        <v>27</v>
      </c>
      <c r="D346" s="3"/>
      <c r="E346" s="10">
        <v>52.92</v>
      </c>
      <c r="F346" s="10"/>
    </row>
    <row r="347" spans="1:6" ht="132" hidden="1" x14ac:dyDescent="0.25">
      <c r="A347" s="13" t="s">
        <v>395</v>
      </c>
      <c r="B347" s="2" t="s">
        <v>31</v>
      </c>
      <c r="C347" s="6" t="s">
        <v>33</v>
      </c>
      <c r="D347" s="3"/>
      <c r="E347" s="10">
        <v>34.96</v>
      </c>
      <c r="F347" s="10"/>
    </row>
    <row r="348" spans="1:6" ht="120" hidden="1" x14ac:dyDescent="0.25">
      <c r="A348" s="13" t="s">
        <v>395</v>
      </c>
      <c r="B348" s="2" t="s">
        <v>30</v>
      </c>
      <c r="C348" s="6" t="s">
        <v>26</v>
      </c>
      <c r="D348" s="3"/>
      <c r="E348" s="10">
        <v>604</v>
      </c>
      <c r="F348" s="10"/>
    </row>
    <row r="349" spans="1:6" ht="84" hidden="1" x14ac:dyDescent="0.25">
      <c r="A349" s="13" t="s">
        <v>395</v>
      </c>
      <c r="B349" s="2" t="s">
        <v>91</v>
      </c>
      <c r="C349" s="6" t="s">
        <v>507</v>
      </c>
      <c r="D349" s="3"/>
      <c r="E349" s="10">
        <v>62.83</v>
      </c>
      <c r="F349" s="10"/>
    </row>
    <row r="350" spans="1:6" ht="144" hidden="1" x14ac:dyDescent="0.25">
      <c r="A350" s="13" t="s">
        <v>410</v>
      </c>
      <c r="B350" s="2" t="s">
        <v>266</v>
      </c>
      <c r="C350" s="6" t="s">
        <v>399</v>
      </c>
      <c r="D350" s="3"/>
      <c r="E350" s="10">
        <v>50</v>
      </c>
      <c r="F350" s="10"/>
    </row>
    <row r="351" spans="1:6" ht="108" hidden="1" x14ac:dyDescent="0.25">
      <c r="A351" s="13" t="s">
        <v>410</v>
      </c>
      <c r="B351" s="2" t="s">
        <v>400</v>
      </c>
      <c r="C351" s="6" t="s">
        <v>401</v>
      </c>
      <c r="D351" s="3"/>
      <c r="E351" s="10">
        <v>2483.5</v>
      </c>
      <c r="F351" s="10"/>
    </row>
    <row r="352" spans="1:6" ht="132" hidden="1" x14ac:dyDescent="0.25">
      <c r="A352" s="13" t="s">
        <v>410</v>
      </c>
      <c r="B352" s="2" t="s">
        <v>402</v>
      </c>
      <c r="C352" s="6" t="s">
        <v>403</v>
      </c>
      <c r="D352" s="3"/>
      <c r="E352" s="10">
        <v>3362.9690000000001</v>
      </c>
      <c r="F352" s="10"/>
    </row>
    <row r="353" spans="1:6" ht="144" x14ac:dyDescent="0.25">
      <c r="A353" s="13" t="s">
        <v>410</v>
      </c>
      <c r="B353" s="2" t="s">
        <v>398</v>
      </c>
      <c r="C353" s="6" t="s">
        <v>404</v>
      </c>
      <c r="D353" s="3" t="s">
        <v>515</v>
      </c>
      <c r="E353" s="23">
        <v>674.51499999999999</v>
      </c>
      <c r="F353" s="23">
        <v>0</v>
      </c>
    </row>
    <row r="354" spans="1:6" ht="348" hidden="1" x14ac:dyDescent="0.25">
      <c r="A354" s="13" t="s">
        <v>410</v>
      </c>
      <c r="B354" s="2" t="s">
        <v>405</v>
      </c>
      <c r="C354" s="6" t="s">
        <v>406</v>
      </c>
      <c r="D354" s="3"/>
      <c r="E354" s="10">
        <v>389.86400000000003</v>
      </c>
      <c r="F354" s="10"/>
    </row>
    <row r="355" spans="1:6" ht="96" hidden="1" x14ac:dyDescent="0.25">
      <c r="A355" s="13" t="s">
        <v>410</v>
      </c>
      <c r="B355" s="2" t="s">
        <v>407</v>
      </c>
      <c r="C355" s="6" t="s">
        <v>408</v>
      </c>
      <c r="D355" s="3"/>
      <c r="E355" s="10">
        <v>30.32</v>
      </c>
      <c r="F355" s="10"/>
    </row>
    <row r="357" spans="1:6" ht="60" x14ac:dyDescent="0.25">
      <c r="B357" s="9"/>
      <c r="C357" s="9" t="s">
        <v>512</v>
      </c>
    </row>
  </sheetData>
  <customSheetViews>
    <customSheetView guid="{ABB8A3A3-4187-4CD4-820B-E5CE21B14F3E}" hiddenRows="1" state="hidden">
      <pageMargins left="0.511811024" right="0.511811024" top="0.78740157499999996" bottom="0.78740157499999996" header="0.31496062000000002" footer="0.31496062000000002"/>
      <pageSetup paperSize="9" orientation="portrait" r:id="rId1"/>
    </customSheetView>
  </customSheetViews>
  <phoneticPr fontId="0" type="noConversion"/>
  <pageMargins left="0.511811024" right="0.511811024" top="0.78740157499999996" bottom="0.78740157499999996" header="0.31496062000000002" footer="0.31496062000000002"/>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53"/>
  <sheetViews>
    <sheetView tabSelected="1" view="pageBreakPreview" topLeftCell="C1" zoomScale="60" zoomScaleNormal="100" workbookViewId="0">
      <selection activeCell="G23" sqref="G23"/>
    </sheetView>
  </sheetViews>
  <sheetFormatPr defaultRowHeight="15" outlineLevelRow="1" outlineLevelCol="1" x14ac:dyDescent="0.2"/>
  <cols>
    <col min="1" max="1" width="9.140625" style="30"/>
    <col min="2" max="2" width="11.85546875" style="26" customWidth="1"/>
    <col min="3" max="3" width="10.42578125" style="110" customWidth="1"/>
    <col min="4" max="4" width="89.28515625" style="111" customWidth="1"/>
    <col min="5" max="5" width="8.140625" style="27" customWidth="1"/>
    <col min="6" max="6" width="1.85546875" style="27" customWidth="1"/>
    <col min="7" max="7" width="17.85546875" style="28" customWidth="1" outlineLevel="1"/>
    <col min="8" max="8" width="20.7109375" style="28" customWidth="1" outlineLevel="1"/>
    <col min="9" max="9" width="17.85546875" style="28" customWidth="1" outlineLevel="1"/>
    <col min="10" max="10" width="20.7109375" style="28" customWidth="1" outlineLevel="1"/>
    <col min="11" max="11" width="17.85546875" style="28" customWidth="1" outlineLevel="1"/>
    <col min="12" max="12" width="20.7109375" style="28" customWidth="1" outlineLevel="1"/>
    <col min="13" max="15" width="17.85546875" style="28" customWidth="1" outlineLevel="1"/>
    <col min="16" max="16" width="1.7109375" style="27" customWidth="1"/>
    <col min="17" max="17" width="83.5703125" style="111" hidden="1" customWidth="1" outlineLevel="1"/>
    <col min="18" max="18" width="9.140625" style="30" collapsed="1"/>
    <col min="19" max="16384" width="9.140625" style="30"/>
  </cols>
  <sheetData>
    <row r="1" spans="2:17" ht="15.75" customHeight="1" thickBot="1" x14ac:dyDescent="0.25">
      <c r="C1" s="31"/>
      <c r="D1" s="259"/>
      <c r="E1" s="259"/>
      <c r="Q1" s="29"/>
    </row>
    <row r="2" spans="2:17" ht="47.25" customHeight="1" x14ac:dyDescent="0.2">
      <c r="C2" s="260"/>
      <c r="D2" s="317" t="s">
        <v>519</v>
      </c>
      <c r="E2" s="317"/>
      <c r="F2" s="261"/>
      <c r="G2" s="318" t="s">
        <v>585</v>
      </c>
      <c r="H2" s="318"/>
      <c r="I2" s="318"/>
      <c r="J2" s="318"/>
      <c r="K2" s="318"/>
      <c r="L2" s="318"/>
      <c r="M2" s="318"/>
      <c r="N2" s="318"/>
      <c r="O2" s="319"/>
      <c r="Q2" s="32"/>
    </row>
    <row r="3" spans="2:17" s="35" customFormat="1" ht="15" customHeight="1" x14ac:dyDescent="0.2">
      <c r="B3" s="33"/>
      <c r="C3" s="262"/>
      <c r="D3" s="322" t="s">
        <v>520</v>
      </c>
      <c r="E3" s="322"/>
      <c r="F3" s="263"/>
      <c r="G3" s="320"/>
      <c r="H3" s="320"/>
      <c r="I3" s="320"/>
      <c r="J3" s="320"/>
      <c r="K3" s="320"/>
      <c r="L3" s="320"/>
      <c r="M3" s="320"/>
      <c r="N3" s="320"/>
      <c r="O3" s="321"/>
      <c r="P3" s="34"/>
      <c r="Q3" s="32"/>
    </row>
    <row r="4" spans="2:17" s="35" customFormat="1" ht="15" customHeight="1" thickBot="1" x14ac:dyDescent="0.25">
      <c r="B4" s="33"/>
      <c r="C4" s="264"/>
      <c r="D4" s="323"/>
      <c r="E4" s="323"/>
      <c r="F4" s="265"/>
      <c r="G4" s="265"/>
      <c r="H4" s="265"/>
      <c r="I4" s="265"/>
      <c r="J4" s="265"/>
      <c r="K4" s="265"/>
      <c r="L4" s="265"/>
      <c r="M4" s="265"/>
      <c r="N4" s="324">
        <v>43344</v>
      </c>
      <c r="O4" s="325"/>
      <c r="P4" s="36"/>
      <c r="Q4" s="32"/>
    </row>
    <row r="5" spans="2:17" ht="30" customHeight="1" x14ac:dyDescent="0.2">
      <c r="C5" s="326" t="s">
        <v>1</v>
      </c>
      <c r="D5" s="328" t="s">
        <v>2</v>
      </c>
      <c r="E5" s="330" t="s">
        <v>521</v>
      </c>
      <c r="F5" s="37"/>
      <c r="G5" s="332" t="s">
        <v>522</v>
      </c>
      <c r="H5" s="333"/>
      <c r="I5" s="333"/>
      <c r="J5" s="333"/>
      <c r="K5" s="333"/>
      <c r="L5" s="333"/>
      <c r="M5" s="333"/>
      <c r="N5" s="333"/>
      <c r="O5" s="334"/>
      <c r="P5" s="37"/>
      <c r="Q5" s="305" t="s">
        <v>523</v>
      </c>
    </row>
    <row r="6" spans="2:17" ht="30" customHeight="1" x14ac:dyDescent="0.2">
      <c r="C6" s="326"/>
      <c r="D6" s="328"/>
      <c r="E6" s="330"/>
      <c r="F6" s="37"/>
      <c r="G6" s="308" t="s">
        <v>524</v>
      </c>
      <c r="H6" s="310" t="s">
        <v>575</v>
      </c>
      <c r="I6" s="310"/>
      <c r="J6" s="310" t="s">
        <v>576</v>
      </c>
      <c r="K6" s="310"/>
      <c r="L6" s="311" t="s">
        <v>581</v>
      </c>
      <c r="M6" s="312"/>
      <c r="N6" s="312"/>
      <c r="O6" s="313"/>
      <c r="P6" s="37"/>
      <c r="Q6" s="306"/>
    </row>
    <row r="7" spans="2:17" ht="33.950000000000003" customHeight="1" thickBot="1" x14ac:dyDescent="0.25">
      <c r="C7" s="327"/>
      <c r="D7" s="329"/>
      <c r="E7" s="331"/>
      <c r="F7" s="37"/>
      <c r="G7" s="309"/>
      <c r="H7" s="38" t="s">
        <v>577</v>
      </c>
      <c r="I7" s="38" t="s">
        <v>579</v>
      </c>
      <c r="J7" s="38" t="s">
        <v>577</v>
      </c>
      <c r="K7" s="38" t="s">
        <v>579</v>
      </c>
      <c r="L7" s="38" t="s">
        <v>577</v>
      </c>
      <c r="M7" s="38" t="s">
        <v>579</v>
      </c>
      <c r="N7" s="38" t="s">
        <v>578</v>
      </c>
      <c r="O7" s="39" t="s">
        <v>580</v>
      </c>
      <c r="P7" s="37"/>
      <c r="Q7" s="307"/>
    </row>
    <row r="8" spans="2:17" ht="8.1" customHeight="1" thickBot="1" x14ac:dyDescent="0.25">
      <c r="C8" s="40"/>
      <c r="D8" s="41"/>
      <c r="E8" s="42"/>
      <c r="F8" s="43"/>
      <c r="G8" s="44"/>
      <c r="H8" s="44"/>
      <c r="I8" s="44"/>
      <c r="J8" s="44"/>
      <c r="K8" s="44"/>
      <c r="L8" s="44"/>
      <c r="M8" s="44"/>
      <c r="N8" s="44"/>
      <c r="O8" s="44"/>
      <c r="P8" s="45"/>
      <c r="Q8" s="41"/>
    </row>
    <row r="9" spans="2:17" ht="32.1" customHeight="1" x14ac:dyDescent="0.2">
      <c r="B9" s="46"/>
      <c r="C9" s="47">
        <v>1</v>
      </c>
      <c r="D9" s="247" t="s">
        <v>528</v>
      </c>
      <c r="E9" s="48"/>
      <c r="F9" s="37"/>
      <c r="G9" s="49"/>
      <c r="H9" s="50"/>
      <c r="I9" s="50"/>
      <c r="J9" s="50"/>
      <c r="K9" s="50"/>
      <c r="L9" s="50"/>
      <c r="M9" s="50"/>
      <c r="N9" s="50"/>
      <c r="O9" s="51"/>
      <c r="P9" s="37"/>
      <c r="Q9" s="52"/>
    </row>
    <row r="10" spans="2:17" ht="30" customHeight="1" outlineLevel="1" x14ac:dyDescent="0.2">
      <c r="B10" s="46"/>
      <c r="C10" s="53" t="s">
        <v>266</v>
      </c>
      <c r="D10" s="54" t="s">
        <v>583</v>
      </c>
      <c r="E10" s="55" t="s">
        <v>529</v>
      </c>
      <c r="G10" s="254"/>
      <c r="H10" s="226">
        <f>SUM(H11:H13)</f>
        <v>0</v>
      </c>
      <c r="I10" s="228">
        <v>1</v>
      </c>
      <c r="J10" s="226">
        <f>SUM(J11:J13)</f>
        <v>0</v>
      </c>
      <c r="K10" s="228">
        <v>1</v>
      </c>
      <c r="L10" s="226">
        <f>SUM(L11:L13)</f>
        <v>0</v>
      </c>
      <c r="M10" s="227">
        <v>1</v>
      </c>
      <c r="N10" s="223">
        <v>1</v>
      </c>
      <c r="O10" s="243">
        <v>0.34439999999999998</v>
      </c>
      <c r="Q10" s="57"/>
    </row>
    <row r="11" spans="2:17" ht="30" customHeight="1" outlineLevel="1" x14ac:dyDescent="0.2">
      <c r="B11" s="46"/>
      <c r="C11" s="58" t="s">
        <v>530</v>
      </c>
      <c r="D11" s="59" t="s">
        <v>531</v>
      </c>
      <c r="E11" s="60" t="s">
        <v>529</v>
      </c>
      <c r="G11" s="254">
        <v>1</v>
      </c>
      <c r="H11" s="56"/>
      <c r="I11" s="225">
        <v>0.50139999999999996</v>
      </c>
      <c r="J11" s="56"/>
      <c r="K11" s="225">
        <v>0.38340000000000002</v>
      </c>
      <c r="L11" s="56">
        <f>H11+J11</f>
        <v>0</v>
      </c>
      <c r="M11" s="224">
        <v>0.44729999999999998</v>
      </c>
      <c r="N11" s="224">
        <v>0.44729999999999998</v>
      </c>
      <c r="O11" s="244">
        <v>0.15409999999999999</v>
      </c>
      <c r="Q11" s="57"/>
    </row>
    <row r="12" spans="2:17" ht="30" customHeight="1" outlineLevel="1" x14ac:dyDescent="0.2">
      <c r="B12" s="46"/>
      <c r="C12" s="58" t="s">
        <v>532</v>
      </c>
      <c r="D12" s="59" t="s">
        <v>533</v>
      </c>
      <c r="E12" s="60" t="s">
        <v>529</v>
      </c>
      <c r="G12" s="254">
        <v>1</v>
      </c>
      <c r="H12" s="56"/>
      <c r="I12" s="225">
        <v>0.19439999999999999</v>
      </c>
      <c r="J12" s="56"/>
      <c r="K12" s="225">
        <v>0.23619999999999999</v>
      </c>
      <c r="L12" s="56">
        <f t="shared" ref="L12:L13" si="0">H12+J12</f>
        <v>0</v>
      </c>
      <c r="M12" s="224">
        <v>0.2135</v>
      </c>
      <c r="N12" s="224">
        <v>0.2135</v>
      </c>
      <c r="O12" s="244">
        <v>7.3499999999999996E-2</v>
      </c>
      <c r="Q12" s="57"/>
    </row>
    <row r="13" spans="2:17" ht="30" customHeight="1" outlineLevel="1" x14ac:dyDescent="0.2">
      <c r="B13" s="46"/>
      <c r="C13" s="58" t="s">
        <v>534</v>
      </c>
      <c r="D13" s="59" t="s">
        <v>535</v>
      </c>
      <c r="E13" s="60" t="s">
        <v>529</v>
      </c>
      <c r="G13" s="255">
        <v>1</v>
      </c>
      <c r="H13" s="235"/>
      <c r="I13" s="237">
        <v>0.30420000000000003</v>
      </c>
      <c r="J13" s="235"/>
      <c r="K13" s="237">
        <v>0.38040000000000002</v>
      </c>
      <c r="L13" s="235">
        <f t="shared" si="0"/>
        <v>0</v>
      </c>
      <c r="M13" s="238">
        <v>0.3392</v>
      </c>
      <c r="N13" s="238">
        <v>0.3392</v>
      </c>
      <c r="O13" s="245">
        <v>0.1168</v>
      </c>
      <c r="Q13" s="57"/>
    </row>
    <row r="14" spans="2:17" ht="32.1" customHeight="1" thickBot="1" x14ac:dyDescent="0.25">
      <c r="C14" s="65"/>
      <c r="D14" s="66">
        <f>C9</f>
        <v>1</v>
      </c>
      <c r="E14" s="67"/>
      <c r="F14" s="61"/>
      <c r="G14" s="256"/>
      <c r="H14" s="239">
        <f>H10</f>
        <v>0</v>
      </c>
      <c r="I14" s="240"/>
      <c r="J14" s="239">
        <f>J10</f>
        <v>0</v>
      </c>
      <c r="K14" s="240"/>
      <c r="L14" s="239">
        <f>L10</f>
        <v>0</v>
      </c>
      <c r="M14" s="241"/>
      <c r="N14" s="241"/>
      <c r="O14" s="242"/>
      <c r="P14" s="62"/>
      <c r="Q14" s="63"/>
    </row>
    <row r="15" spans="2:17" ht="8.1" customHeight="1" thickBot="1" x14ac:dyDescent="0.25">
      <c r="B15" s="30"/>
      <c r="C15" s="40"/>
      <c r="D15" s="41"/>
      <c r="E15" s="42"/>
      <c r="F15" s="43"/>
      <c r="G15" s="257"/>
      <c r="H15" s="44"/>
      <c r="I15" s="44"/>
      <c r="J15" s="44"/>
      <c r="K15" s="44"/>
      <c r="L15" s="44"/>
      <c r="M15" s="44"/>
      <c r="N15" s="44"/>
      <c r="O15" s="44"/>
      <c r="P15" s="45"/>
      <c r="Q15" s="41"/>
    </row>
    <row r="16" spans="2:17" ht="32.1" customHeight="1" x14ac:dyDescent="0.2">
      <c r="B16" s="46"/>
      <c r="C16" s="47">
        <v>2</v>
      </c>
      <c r="D16" s="247" t="s">
        <v>536</v>
      </c>
      <c r="E16" s="48"/>
      <c r="F16" s="37"/>
      <c r="G16" s="258"/>
      <c r="H16" s="50"/>
      <c r="I16" s="50"/>
      <c r="J16" s="50"/>
      <c r="K16" s="50"/>
      <c r="L16" s="50"/>
      <c r="M16" s="50"/>
      <c r="N16" s="50"/>
      <c r="O16" s="51"/>
      <c r="P16" s="37"/>
      <c r="Q16" s="52"/>
    </row>
    <row r="17" spans="2:17" ht="30" customHeight="1" outlineLevel="1" x14ac:dyDescent="0.2">
      <c r="B17" s="46"/>
      <c r="C17" s="53" t="s">
        <v>5</v>
      </c>
      <c r="D17" s="54" t="s">
        <v>537</v>
      </c>
      <c r="E17" s="55" t="s">
        <v>529</v>
      </c>
      <c r="G17" s="254"/>
      <c r="H17" s="226"/>
      <c r="I17" s="228">
        <v>1</v>
      </c>
      <c r="J17" s="226"/>
      <c r="K17" s="228">
        <v>1</v>
      </c>
      <c r="L17" s="226">
        <f t="shared" ref="L17:L31" si="1">H17+J17</f>
        <v>0</v>
      </c>
      <c r="M17" s="227">
        <v>1</v>
      </c>
      <c r="N17" s="223">
        <v>0.2001</v>
      </c>
      <c r="O17" s="243">
        <v>0.13120000000000001</v>
      </c>
      <c r="Q17" s="57"/>
    </row>
    <row r="18" spans="2:17" ht="30" customHeight="1" outlineLevel="1" x14ac:dyDescent="0.2">
      <c r="B18" s="46"/>
      <c r="C18" s="58" t="s">
        <v>538</v>
      </c>
      <c r="D18" s="64" t="s">
        <v>539</v>
      </c>
      <c r="E18" s="60" t="s">
        <v>529</v>
      </c>
      <c r="G18" s="254">
        <v>1</v>
      </c>
      <c r="H18" s="56">
        <f>H$17*I18</f>
        <v>0</v>
      </c>
      <c r="I18" s="225">
        <v>0.7</v>
      </c>
      <c r="J18" s="56">
        <f>J$17*K18</f>
        <v>0</v>
      </c>
      <c r="K18" s="225">
        <v>0.7</v>
      </c>
      <c r="L18" s="56">
        <f t="shared" si="1"/>
        <v>0</v>
      </c>
      <c r="M18" s="224">
        <v>0.7</v>
      </c>
      <c r="N18" s="224">
        <v>0.1401</v>
      </c>
      <c r="O18" s="244">
        <v>9.1800000000000007E-2</v>
      </c>
      <c r="Q18" s="57"/>
    </row>
    <row r="19" spans="2:17" ht="30" customHeight="1" outlineLevel="1" x14ac:dyDescent="0.2">
      <c r="B19" s="46"/>
      <c r="C19" s="58" t="s">
        <v>540</v>
      </c>
      <c r="D19" s="64" t="s">
        <v>541</v>
      </c>
      <c r="E19" s="60" t="s">
        <v>529</v>
      </c>
      <c r="G19" s="254">
        <v>1</v>
      </c>
      <c r="H19" s="56">
        <f>H$17*I19</f>
        <v>0</v>
      </c>
      <c r="I19" s="225">
        <v>0.3</v>
      </c>
      <c r="J19" s="56">
        <f>J$17*K19</f>
        <v>0</v>
      </c>
      <c r="K19" s="225">
        <v>0.3</v>
      </c>
      <c r="L19" s="56">
        <f t="shared" si="1"/>
        <v>0</v>
      </c>
      <c r="M19" s="224">
        <v>0.3</v>
      </c>
      <c r="N19" s="224">
        <v>0.06</v>
      </c>
      <c r="O19" s="244">
        <v>3.9399999999999998E-2</v>
      </c>
      <c r="Q19" s="57"/>
    </row>
    <row r="20" spans="2:17" ht="30" customHeight="1" outlineLevel="1" x14ac:dyDescent="0.2">
      <c r="B20" s="46"/>
      <c r="C20" s="53" t="s">
        <v>7</v>
      </c>
      <c r="D20" s="54" t="s">
        <v>542</v>
      </c>
      <c r="E20" s="55" t="s">
        <v>529</v>
      </c>
      <c r="G20" s="254"/>
      <c r="H20" s="229"/>
      <c r="I20" s="231">
        <v>1</v>
      </c>
      <c r="J20" s="229"/>
      <c r="K20" s="231">
        <v>1</v>
      </c>
      <c r="L20" s="229">
        <f t="shared" si="1"/>
        <v>0</v>
      </c>
      <c r="M20" s="230">
        <v>1.0000000000000002</v>
      </c>
      <c r="N20" s="230">
        <v>0.49749999999999994</v>
      </c>
      <c r="O20" s="246">
        <v>0.32609999999999995</v>
      </c>
      <c r="Q20" s="57"/>
    </row>
    <row r="21" spans="2:17" ht="30" customHeight="1" outlineLevel="1" x14ac:dyDescent="0.2">
      <c r="B21" s="46"/>
      <c r="C21" s="53" t="s">
        <v>543</v>
      </c>
      <c r="D21" s="64" t="s">
        <v>539</v>
      </c>
      <c r="E21" s="60" t="s">
        <v>529</v>
      </c>
      <c r="G21" s="254">
        <v>1</v>
      </c>
      <c r="H21" s="56">
        <f>H$20*I21</f>
        <v>0</v>
      </c>
      <c r="I21" s="225">
        <v>0.74139999999999995</v>
      </c>
      <c r="J21" s="56">
        <f>J$20*K21</f>
        <v>0</v>
      </c>
      <c r="K21" s="225">
        <v>0.74309999999999998</v>
      </c>
      <c r="L21" s="56">
        <f t="shared" si="1"/>
        <v>0</v>
      </c>
      <c r="M21" s="224">
        <v>0.74199999999999999</v>
      </c>
      <c r="N21" s="224">
        <v>0.36909999999999998</v>
      </c>
      <c r="O21" s="244">
        <v>0.24199999999999999</v>
      </c>
      <c r="Q21" s="57"/>
    </row>
    <row r="22" spans="2:17" ht="30" customHeight="1" outlineLevel="1" x14ac:dyDescent="0.2">
      <c r="B22" s="46"/>
      <c r="C22" s="53" t="s">
        <v>544</v>
      </c>
      <c r="D22" s="64" t="s">
        <v>584</v>
      </c>
      <c r="E22" s="60" t="s">
        <v>529</v>
      </c>
      <c r="G22" s="254">
        <v>1</v>
      </c>
      <c r="H22" s="56">
        <f>H$20*I22</f>
        <v>0</v>
      </c>
      <c r="I22" s="225">
        <v>0.05</v>
      </c>
      <c r="J22" s="56">
        <f>J$20*K22</f>
        <v>0</v>
      </c>
      <c r="K22" s="225">
        <v>0.05</v>
      </c>
      <c r="L22" s="56">
        <f t="shared" si="1"/>
        <v>0</v>
      </c>
      <c r="M22" s="224">
        <v>0.05</v>
      </c>
      <c r="N22" s="224">
        <v>2.4899999999999999E-2</v>
      </c>
      <c r="O22" s="244">
        <v>1.6299999999999999E-2</v>
      </c>
      <c r="Q22" s="57"/>
    </row>
    <row r="23" spans="2:17" ht="30" customHeight="1" outlineLevel="1" x14ac:dyDescent="0.2">
      <c r="B23" s="46"/>
      <c r="C23" s="53" t="s">
        <v>545</v>
      </c>
      <c r="D23" s="64" t="s">
        <v>546</v>
      </c>
      <c r="E23" s="60" t="s">
        <v>529</v>
      </c>
      <c r="G23" s="254">
        <v>1</v>
      </c>
      <c r="H23" s="56">
        <f>H$20*I23</f>
        <v>0</v>
      </c>
      <c r="I23" s="225">
        <v>0.05</v>
      </c>
      <c r="J23" s="56">
        <f>J$20*K23</f>
        <v>0</v>
      </c>
      <c r="K23" s="225">
        <v>0.05</v>
      </c>
      <c r="L23" s="56">
        <f t="shared" si="1"/>
        <v>0</v>
      </c>
      <c r="M23" s="224">
        <v>0.05</v>
      </c>
      <c r="N23" s="224">
        <v>2.4899999999999999E-2</v>
      </c>
      <c r="O23" s="244">
        <v>1.6299999999999999E-2</v>
      </c>
      <c r="Q23" s="57"/>
    </row>
    <row r="24" spans="2:17" ht="30" customHeight="1" outlineLevel="1" x14ac:dyDescent="0.2">
      <c r="B24" s="46"/>
      <c r="C24" s="53" t="s">
        <v>547</v>
      </c>
      <c r="D24" s="64" t="s">
        <v>548</v>
      </c>
      <c r="E24" s="60" t="s">
        <v>529</v>
      </c>
      <c r="G24" s="254">
        <v>1</v>
      </c>
      <c r="H24" s="56">
        <f>H$20*I24</f>
        <v>0</v>
      </c>
      <c r="I24" s="225">
        <v>0.05</v>
      </c>
      <c r="J24" s="56">
        <f>J$20*K24</f>
        <v>0</v>
      </c>
      <c r="K24" s="225">
        <v>0.05</v>
      </c>
      <c r="L24" s="56">
        <f t="shared" si="1"/>
        <v>0</v>
      </c>
      <c r="M24" s="224">
        <v>0.05</v>
      </c>
      <c r="N24" s="224">
        <v>2.4899999999999999E-2</v>
      </c>
      <c r="O24" s="244">
        <v>1.6299999999999999E-2</v>
      </c>
      <c r="Q24" s="57"/>
    </row>
    <row r="25" spans="2:17" ht="30" customHeight="1" outlineLevel="1" x14ac:dyDescent="0.2">
      <c r="B25" s="46"/>
      <c r="C25" s="53" t="s">
        <v>549</v>
      </c>
      <c r="D25" s="64" t="s">
        <v>550</v>
      </c>
      <c r="E25" s="60" t="s">
        <v>529</v>
      </c>
      <c r="G25" s="254">
        <v>1</v>
      </c>
      <c r="H25" s="56">
        <f>H$20*I25</f>
        <v>0</v>
      </c>
      <c r="I25" s="225">
        <v>0.1086</v>
      </c>
      <c r="J25" s="56">
        <f>J$20*K25</f>
        <v>0</v>
      </c>
      <c r="K25" s="225">
        <v>0.1069</v>
      </c>
      <c r="L25" s="56">
        <f t="shared" si="1"/>
        <v>0</v>
      </c>
      <c r="M25" s="224">
        <v>0.108</v>
      </c>
      <c r="N25" s="224">
        <v>5.3699999999999998E-2</v>
      </c>
      <c r="O25" s="244">
        <v>3.5200000000000002E-2</v>
      </c>
      <c r="Q25" s="57"/>
    </row>
    <row r="26" spans="2:17" ht="30" customHeight="1" outlineLevel="1" x14ac:dyDescent="0.2">
      <c r="B26" s="46"/>
      <c r="C26" s="53" t="s">
        <v>551</v>
      </c>
      <c r="D26" s="54" t="s">
        <v>552</v>
      </c>
      <c r="E26" s="55" t="s">
        <v>529</v>
      </c>
      <c r="G26" s="254"/>
      <c r="H26" s="232">
        <f>SUM(H27:H31)</f>
        <v>0</v>
      </c>
      <c r="I26" s="233"/>
      <c r="J26" s="229"/>
      <c r="K26" s="231">
        <v>1.0000000000000002</v>
      </c>
      <c r="L26" s="229">
        <f t="shared" si="1"/>
        <v>0</v>
      </c>
      <c r="M26" s="230">
        <v>1.0000000000000002</v>
      </c>
      <c r="N26" s="230">
        <v>0.30230000000000001</v>
      </c>
      <c r="O26" s="246">
        <v>0.19819999999999996</v>
      </c>
      <c r="Q26" s="57"/>
    </row>
    <row r="27" spans="2:17" ht="30" customHeight="1" outlineLevel="1" x14ac:dyDescent="0.2">
      <c r="B27" s="46"/>
      <c r="C27" s="53" t="s">
        <v>553</v>
      </c>
      <c r="D27" s="64" t="s">
        <v>539</v>
      </c>
      <c r="E27" s="60" t="s">
        <v>529</v>
      </c>
      <c r="G27" s="254">
        <v>1</v>
      </c>
      <c r="H27" s="56">
        <v>0</v>
      </c>
      <c r="I27" s="225"/>
      <c r="J27" s="56">
        <f>J$26*K27</f>
        <v>0</v>
      </c>
      <c r="K27" s="225">
        <v>0.8</v>
      </c>
      <c r="L27" s="56">
        <f t="shared" si="1"/>
        <v>0</v>
      </c>
      <c r="M27" s="224">
        <v>0.8</v>
      </c>
      <c r="N27" s="224">
        <v>0.2419</v>
      </c>
      <c r="O27" s="244">
        <v>0.15859999999999999</v>
      </c>
      <c r="Q27" s="57"/>
    </row>
    <row r="28" spans="2:17" ht="30" customHeight="1" outlineLevel="1" x14ac:dyDescent="0.2">
      <c r="B28" s="46"/>
      <c r="C28" s="53" t="s">
        <v>554</v>
      </c>
      <c r="D28" s="64" t="s">
        <v>584</v>
      </c>
      <c r="E28" s="60" t="s">
        <v>529</v>
      </c>
      <c r="G28" s="254">
        <v>1</v>
      </c>
      <c r="H28" s="56">
        <v>0</v>
      </c>
      <c r="I28" s="234"/>
      <c r="J28" s="56">
        <f>J$26*K28</f>
        <v>0</v>
      </c>
      <c r="K28" s="225">
        <v>0.05</v>
      </c>
      <c r="L28" s="56">
        <f t="shared" si="1"/>
        <v>0</v>
      </c>
      <c r="M28" s="224">
        <v>0.05</v>
      </c>
      <c r="N28" s="224">
        <v>1.5100000000000001E-2</v>
      </c>
      <c r="O28" s="244">
        <v>9.9000000000000008E-3</v>
      </c>
      <c r="Q28" s="57"/>
    </row>
    <row r="29" spans="2:17" ht="30" customHeight="1" outlineLevel="1" x14ac:dyDescent="0.2">
      <c r="B29" s="46"/>
      <c r="C29" s="53" t="s">
        <v>555</v>
      </c>
      <c r="D29" s="64" t="s">
        <v>546</v>
      </c>
      <c r="E29" s="60" t="s">
        <v>529</v>
      </c>
      <c r="G29" s="254">
        <v>1</v>
      </c>
      <c r="H29" s="56">
        <v>0</v>
      </c>
      <c r="I29" s="234"/>
      <c r="J29" s="56">
        <f>J$26*K29</f>
        <v>0</v>
      </c>
      <c r="K29" s="225">
        <v>0.05</v>
      </c>
      <c r="L29" s="56">
        <f>H29+J29</f>
        <v>0</v>
      </c>
      <c r="M29" s="224">
        <v>0.05</v>
      </c>
      <c r="N29" s="224">
        <v>1.5100000000000001E-2</v>
      </c>
      <c r="O29" s="244">
        <v>9.9000000000000008E-3</v>
      </c>
      <c r="Q29" s="57"/>
    </row>
    <row r="30" spans="2:17" ht="30" customHeight="1" outlineLevel="1" x14ac:dyDescent="0.2">
      <c r="B30" s="46"/>
      <c r="C30" s="53" t="s">
        <v>556</v>
      </c>
      <c r="D30" s="64" t="s">
        <v>548</v>
      </c>
      <c r="E30" s="60" t="s">
        <v>529</v>
      </c>
      <c r="G30" s="254">
        <v>1</v>
      </c>
      <c r="H30" s="56">
        <v>0</v>
      </c>
      <c r="I30" s="234"/>
      <c r="J30" s="56">
        <f>J$26*K30</f>
        <v>0</v>
      </c>
      <c r="K30" s="225">
        <v>0.05</v>
      </c>
      <c r="L30" s="56">
        <f t="shared" si="1"/>
        <v>0</v>
      </c>
      <c r="M30" s="224">
        <v>0.05</v>
      </c>
      <c r="N30" s="224">
        <v>1.5100000000000001E-2</v>
      </c>
      <c r="O30" s="244">
        <v>9.9000000000000008E-3</v>
      </c>
      <c r="Q30" s="57"/>
    </row>
    <row r="31" spans="2:17" ht="30" customHeight="1" outlineLevel="1" x14ac:dyDescent="0.2">
      <c r="B31" s="46"/>
      <c r="C31" s="53" t="s">
        <v>557</v>
      </c>
      <c r="D31" s="64" t="s">
        <v>558</v>
      </c>
      <c r="E31" s="60" t="s">
        <v>529</v>
      </c>
      <c r="G31" s="255">
        <v>1</v>
      </c>
      <c r="H31" s="235">
        <v>0</v>
      </c>
      <c r="I31" s="236"/>
      <c r="J31" s="235">
        <f>J$26*K31</f>
        <v>0</v>
      </c>
      <c r="K31" s="237">
        <v>0.05</v>
      </c>
      <c r="L31" s="235">
        <f t="shared" si="1"/>
        <v>0</v>
      </c>
      <c r="M31" s="238">
        <v>0.05</v>
      </c>
      <c r="N31" s="238">
        <v>1.5100000000000001E-2</v>
      </c>
      <c r="O31" s="245">
        <v>9.9000000000000008E-3</v>
      </c>
      <c r="Q31" s="57"/>
    </row>
    <row r="32" spans="2:17" ht="32.1" customHeight="1" thickBot="1" x14ac:dyDescent="0.25">
      <c r="B32" s="46"/>
      <c r="C32" s="65"/>
      <c r="D32" s="66">
        <f>C16</f>
        <v>2</v>
      </c>
      <c r="E32" s="67"/>
      <c r="F32" s="61"/>
      <c r="G32" s="256"/>
      <c r="H32" s="239">
        <f>H17+H20+H26</f>
        <v>0</v>
      </c>
      <c r="I32" s="240"/>
      <c r="J32" s="239">
        <f>J17+J20+J26</f>
        <v>0</v>
      </c>
      <c r="K32" s="240"/>
      <c r="L32" s="239">
        <f>L17+L20+L26</f>
        <v>0</v>
      </c>
      <c r="M32" s="241"/>
      <c r="N32" s="241"/>
      <c r="O32" s="242"/>
      <c r="P32" s="62"/>
      <c r="Q32" s="63"/>
    </row>
    <row r="33" spans="2:17" ht="8.1" customHeight="1" thickBot="1" x14ac:dyDescent="0.25">
      <c r="B33" s="30"/>
      <c r="C33" s="40"/>
      <c r="D33" s="41"/>
      <c r="E33" s="42"/>
      <c r="F33" s="43"/>
      <c r="G33" s="257"/>
      <c r="H33" s="44"/>
      <c r="I33" s="44"/>
      <c r="J33" s="44"/>
      <c r="K33" s="44"/>
      <c r="L33" s="44"/>
      <c r="M33" s="44"/>
      <c r="N33" s="44"/>
      <c r="O33" s="44"/>
      <c r="P33" s="45"/>
      <c r="Q33" s="41"/>
    </row>
    <row r="34" spans="2:17" ht="32.1" customHeight="1" thickBot="1" x14ac:dyDescent="0.25">
      <c r="B34" s="30"/>
      <c r="C34" s="314" t="s">
        <v>559</v>
      </c>
      <c r="D34" s="315"/>
      <c r="E34" s="316"/>
      <c r="F34" s="248"/>
      <c r="G34" s="249"/>
      <c r="H34" s="250">
        <f>H14+H32</f>
        <v>0</v>
      </c>
      <c r="I34" s="251"/>
      <c r="J34" s="250">
        <f>J14+J32</f>
        <v>0</v>
      </c>
      <c r="K34" s="251"/>
      <c r="L34" s="250">
        <f>L14+L32</f>
        <v>0</v>
      </c>
      <c r="M34" s="252"/>
      <c r="N34" s="252"/>
      <c r="O34" s="253"/>
      <c r="P34" s="37"/>
      <c r="Q34" s="68"/>
    </row>
    <row r="35" spans="2:17" ht="15.75" hidden="1" customHeight="1" x14ac:dyDescent="0.2">
      <c r="B35" s="30"/>
      <c r="C35" s="69"/>
      <c r="D35" s="70" t="s">
        <v>560</v>
      </c>
      <c r="E35" s="71" t="s">
        <v>518</v>
      </c>
      <c r="F35" s="72"/>
      <c r="G35" s="73"/>
      <c r="H35" s="74"/>
      <c r="I35" s="74"/>
      <c r="J35" s="74"/>
      <c r="K35" s="74"/>
      <c r="L35" s="74"/>
      <c r="M35" s="74"/>
      <c r="N35" s="74"/>
      <c r="O35" s="74"/>
      <c r="P35" s="72"/>
      <c r="Q35" s="75"/>
    </row>
    <row r="36" spans="2:17" ht="15.75" hidden="1" customHeight="1" x14ac:dyDescent="0.2">
      <c r="B36" s="30"/>
      <c r="C36" s="76"/>
      <c r="D36" s="77" t="s">
        <v>561</v>
      </c>
      <c r="E36" s="78" t="s">
        <v>562</v>
      </c>
      <c r="F36" s="72"/>
      <c r="G36" s="79">
        <v>0</v>
      </c>
      <c r="H36" s="80"/>
      <c r="I36" s="80"/>
      <c r="J36" s="80"/>
      <c r="K36" s="80"/>
      <c r="L36" s="80"/>
      <c r="M36" s="80"/>
      <c r="N36" s="80"/>
      <c r="O36" s="80"/>
      <c r="P36" s="72"/>
      <c r="Q36" s="81"/>
    </row>
    <row r="37" spans="2:17" ht="15.75" hidden="1" customHeight="1" x14ac:dyDescent="0.2">
      <c r="B37" s="30"/>
      <c r="C37" s="76"/>
      <c r="D37" s="77"/>
      <c r="E37" s="78"/>
      <c r="F37" s="37"/>
      <c r="G37" s="79"/>
      <c r="H37" s="80"/>
      <c r="I37" s="80"/>
      <c r="J37" s="80"/>
      <c r="K37" s="80"/>
      <c r="L37" s="80"/>
      <c r="M37" s="80"/>
      <c r="N37" s="80"/>
      <c r="O37" s="80"/>
      <c r="P37" s="37"/>
      <c r="Q37" s="81"/>
    </row>
    <row r="38" spans="2:17" ht="15.75" hidden="1" customHeight="1" x14ac:dyDescent="0.2">
      <c r="B38" s="30"/>
      <c r="C38" s="82"/>
      <c r="D38" s="83" t="e">
        <f>#REF!</f>
        <v>#REF!</v>
      </c>
      <c r="E38" s="84"/>
      <c r="F38" s="37"/>
      <c r="G38" s="85"/>
      <c r="H38" s="86"/>
      <c r="I38" s="86"/>
      <c r="J38" s="86"/>
      <c r="K38" s="86"/>
      <c r="L38" s="86"/>
      <c r="M38" s="86"/>
      <c r="N38" s="86"/>
      <c r="O38" s="86"/>
      <c r="P38" s="37"/>
      <c r="Q38" s="87"/>
    </row>
    <row r="39" spans="2:17" ht="15.75" hidden="1" customHeight="1" x14ac:dyDescent="0.2">
      <c r="B39" s="30"/>
      <c r="C39" s="88"/>
      <c r="D39" s="89" t="s">
        <v>563</v>
      </c>
      <c r="E39" s="90"/>
      <c r="F39" s="91"/>
      <c r="G39" s="92"/>
      <c r="H39" s="93"/>
      <c r="I39" s="93"/>
      <c r="J39" s="93"/>
      <c r="K39" s="93"/>
      <c r="L39" s="93"/>
      <c r="M39" s="93"/>
      <c r="N39" s="93"/>
      <c r="O39" s="93"/>
      <c r="P39" s="91"/>
      <c r="Q39" s="94"/>
    </row>
    <row r="40" spans="2:17" ht="15.75" hidden="1" customHeight="1" x14ac:dyDescent="0.2">
      <c r="B40" s="30"/>
      <c r="C40" s="88"/>
      <c r="D40" s="89" t="s">
        <v>564</v>
      </c>
      <c r="E40" s="90"/>
      <c r="F40" s="91"/>
      <c r="G40" s="92"/>
      <c r="H40" s="93"/>
      <c r="I40" s="93"/>
      <c r="J40" s="93"/>
      <c r="K40" s="93"/>
      <c r="L40" s="93"/>
      <c r="M40" s="93"/>
      <c r="N40" s="93"/>
      <c r="O40" s="93"/>
      <c r="P40" s="91"/>
      <c r="Q40" s="94"/>
    </row>
    <row r="41" spans="2:17" ht="15.75" hidden="1" customHeight="1" x14ac:dyDescent="0.2">
      <c r="B41" s="30"/>
      <c r="C41" s="88"/>
      <c r="D41" s="89" t="s">
        <v>565</v>
      </c>
      <c r="E41" s="90"/>
      <c r="F41" s="91"/>
      <c r="G41" s="92"/>
      <c r="H41" s="93"/>
      <c r="I41" s="93"/>
      <c r="J41" s="93"/>
      <c r="K41" s="93"/>
      <c r="L41" s="93"/>
      <c r="M41" s="93"/>
      <c r="N41" s="93"/>
      <c r="O41" s="93"/>
      <c r="P41" s="91"/>
      <c r="Q41" s="94"/>
    </row>
    <row r="42" spans="2:17" ht="15.75" hidden="1" customHeight="1" x14ac:dyDescent="0.2">
      <c r="B42" s="30"/>
      <c r="C42" s="88"/>
      <c r="D42" s="89" t="s">
        <v>566</v>
      </c>
      <c r="E42" s="90"/>
      <c r="F42" s="91"/>
      <c r="G42" s="92"/>
      <c r="H42" s="93"/>
      <c r="I42" s="93"/>
      <c r="J42" s="93"/>
      <c r="K42" s="93"/>
      <c r="L42" s="93"/>
      <c r="M42" s="93"/>
      <c r="N42" s="93"/>
      <c r="O42" s="93"/>
      <c r="P42" s="91"/>
      <c r="Q42" s="94"/>
    </row>
    <row r="43" spans="2:17" ht="15.75" hidden="1" customHeight="1" x14ac:dyDescent="0.2">
      <c r="B43" s="30"/>
      <c r="C43" s="88"/>
      <c r="D43" s="89" t="s">
        <v>567</v>
      </c>
      <c r="E43" s="95" t="s">
        <v>562</v>
      </c>
      <c r="F43" s="96"/>
      <c r="G43" s="97">
        <f>((1+G39)*(1+G40)*(1+G41)*(1+G42))-1</f>
        <v>0</v>
      </c>
      <c r="H43" s="98"/>
      <c r="I43" s="98"/>
      <c r="J43" s="98"/>
      <c r="K43" s="98"/>
      <c r="L43" s="98"/>
      <c r="M43" s="98"/>
      <c r="N43" s="98"/>
      <c r="O43" s="98"/>
      <c r="P43" s="96"/>
      <c r="Q43" s="94"/>
    </row>
    <row r="44" spans="2:17" ht="15.75" hidden="1" customHeight="1" x14ac:dyDescent="0.2">
      <c r="B44" s="30"/>
      <c r="C44" s="99"/>
      <c r="D44" s="100" t="s">
        <v>568</v>
      </c>
      <c r="E44" s="101"/>
      <c r="F44" s="37"/>
      <c r="G44" s="102"/>
      <c r="H44" s="103"/>
      <c r="I44" s="103"/>
      <c r="J44" s="103"/>
      <c r="K44" s="103"/>
      <c r="L44" s="103"/>
      <c r="M44" s="103"/>
      <c r="N44" s="103"/>
      <c r="O44" s="103"/>
      <c r="P44" s="37"/>
      <c r="Q44" s="104"/>
    </row>
    <row r="46" spans="2:17" x14ac:dyDescent="0.2">
      <c r="H46" s="274"/>
    </row>
    <row r="51" spans="2:17" x14ac:dyDescent="0.2">
      <c r="B51" s="30"/>
      <c r="C51" s="105"/>
      <c r="D51" s="106"/>
      <c r="E51" s="106"/>
      <c r="F51" s="107"/>
      <c r="G51" s="108"/>
      <c r="H51" s="108"/>
      <c r="I51" s="108"/>
      <c r="J51" s="108"/>
      <c r="K51" s="108"/>
      <c r="L51" s="108"/>
      <c r="M51" s="108"/>
      <c r="N51" s="108"/>
      <c r="O51" s="108"/>
      <c r="P51" s="34"/>
      <c r="Q51" s="106"/>
    </row>
    <row r="52" spans="2:17" ht="14.25" x14ac:dyDescent="0.2">
      <c r="B52" s="30"/>
      <c r="C52" s="109"/>
      <c r="D52" s="106"/>
      <c r="E52" s="106"/>
      <c r="F52" s="107"/>
      <c r="G52" s="108"/>
      <c r="H52" s="108"/>
      <c r="I52" s="108"/>
      <c r="J52" s="108"/>
      <c r="K52" s="108"/>
      <c r="L52" s="108"/>
      <c r="M52" s="108"/>
      <c r="N52" s="108"/>
      <c r="O52" s="108"/>
      <c r="P52" s="34"/>
      <c r="Q52" s="106"/>
    </row>
    <row r="53" spans="2:17" ht="14.25" x14ac:dyDescent="0.2">
      <c r="B53" s="30"/>
      <c r="C53" s="109"/>
      <c r="D53" s="106"/>
      <c r="E53" s="106"/>
      <c r="F53" s="107"/>
      <c r="G53" s="108"/>
      <c r="H53" s="108"/>
      <c r="I53" s="108"/>
      <c r="J53" s="108"/>
      <c r="K53" s="108"/>
      <c r="L53" s="108"/>
      <c r="M53" s="108"/>
      <c r="N53" s="108"/>
      <c r="O53" s="108"/>
      <c r="P53" s="34"/>
      <c r="Q53" s="106"/>
    </row>
  </sheetData>
  <mergeCells count="15">
    <mergeCell ref="Q5:Q7"/>
    <mergeCell ref="G6:G7"/>
    <mergeCell ref="H6:I6"/>
    <mergeCell ref="J6:K6"/>
    <mergeCell ref="L6:O6"/>
    <mergeCell ref="C34:E34"/>
    <mergeCell ref="D2:E2"/>
    <mergeCell ref="G2:O3"/>
    <mergeCell ref="D3:E3"/>
    <mergeCell ref="D4:E4"/>
    <mergeCell ref="N4:O4"/>
    <mergeCell ref="C5:C7"/>
    <mergeCell ref="D5:D7"/>
    <mergeCell ref="E5:E7"/>
    <mergeCell ref="G5:O5"/>
  </mergeCells>
  <conditionalFormatting sqref="G44:M44 G35:M38 G11:H13 J11:J13 G10:J10 L10:L13 G14:M14 G9:M9 G16:M16 G32:M32">
    <cfRule type="expression" dxfId="259" priority="129">
      <formula>#REF!&gt;0</formula>
    </cfRule>
    <cfRule type="expression" dxfId="258" priority="130">
      <formula>#REF!&lt;0</formula>
    </cfRule>
  </conditionalFormatting>
  <conditionalFormatting sqref="G17:H17 J17 L17 G27:H27 G28:I30 L27:L30 G18:L26 J27">
    <cfRule type="expression" dxfId="255" priority="127">
      <formula>#REF!&gt;0</formula>
    </cfRule>
    <cfRule type="expression" dxfId="254" priority="128">
      <formula>#REF!&lt;0</formula>
    </cfRule>
  </conditionalFormatting>
  <conditionalFormatting sqref="G31:I31">
    <cfRule type="expression" dxfId="251" priority="125">
      <formula>#REF!&gt;0</formula>
    </cfRule>
    <cfRule type="expression" dxfId="250" priority="126">
      <formula>#REF!&lt;0</formula>
    </cfRule>
  </conditionalFormatting>
  <conditionalFormatting sqref="I11">
    <cfRule type="expression" dxfId="247" priority="123">
      <formula>#REF!&gt;0</formula>
    </cfRule>
    <cfRule type="expression" dxfId="246" priority="124">
      <formula>#REF!&lt;0</formula>
    </cfRule>
  </conditionalFormatting>
  <conditionalFormatting sqref="J28:J31">
    <cfRule type="expression" dxfId="243" priority="103">
      <formula>#REF!&gt;0</formula>
    </cfRule>
    <cfRule type="expression" dxfId="242" priority="104">
      <formula>#REF!&lt;0</formula>
    </cfRule>
  </conditionalFormatting>
  <conditionalFormatting sqref="M22">
    <cfRule type="expression" dxfId="239" priority="57">
      <formula>#REF!&gt;0</formula>
    </cfRule>
    <cfRule type="expression" dxfId="238" priority="58">
      <formula>#REF!&lt;0</formula>
    </cfRule>
  </conditionalFormatting>
  <conditionalFormatting sqref="M19">
    <cfRule type="expression" dxfId="235" priority="49">
      <formula>#REF!&gt;0</formula>
    </cfRule>
    <cfRule type="expression" dxfId="234" priority="50">
      <formula>#REF!&lt;0</formula>
    </cfRule>
  </conditionalFormatting>
  <conditionalFormatting sqref="O10">
    <cfRule type="expression" dxfId="231" priority="3">
      <formula>#REF!&gt;0</formula>
    </cfRule>
    <cfRule type="expression" dxfId="230" priority="4">
      <formula>#REF!&lt;0</formula>
    </cfRule>
  </conditionalFormatting>
  <conditionalFormatting sqref="I12">
    <cfRule type="expression" dxfId="227" priority="121">
      <formula>#REF!&gt;0</formula>
    </cfRule>
    <cfRule type="expression" dxfId="226" priority="122">
      <formula>#REF!&lt;0</formula>
    </cfRule>
  </conditionalFormatting>
  <conditionalFormatting sqref="I13">
    <cfRule type="expression" dxfId="223" priority="119">
      <formula>#REF!&gt;0</formula>
    </cfRule>
    <cfRule type="expression" dxfId="222" priority="120">
      <formula>#REF!&lt;0</formula>
    </cfRule>
  </conditionalFormatting>
  <conditionalFormatting sqref="K10">
    <cfRule type="expression" dxfId="219" priority="117">
      <formula>#REF!&gt;0</formula>
    </cfRule>
    <cfRule type="expression" dxfId="218" priority="118">
      <formula>#REF!&lt;0</formula>
    </cfRule>
  </conditionalFormatting>
  <conditionalFormatting sqref="K11">
    <cfRule type="expression" dxfId="215" priority="115">
      <formula>#REF!&gt;0</formula>
    </cfRule>
    <cfRule type="expression" dxfId="214" priority="116">
      <formula>#REF!&lt;0</formula>
    </cfRule>
  </conditionalFormatting>
  <conditionalFormatting sqref="K12">
    <cfRule type="expression" dxfId="211" priority="113">
      <formula>#REF!&gt;0</formula>
    </cfRule>
    <cfRule type="expression" dxfId="210" priority="114">
      <formula>#REF!&lt;0</formula>
    </cfRule>
  </conditionalFormatting>
  <conditionalFormatting sqref="K13">
    <cfRule type="expression" dxfId="207" priority="111">
      <formula>#REF!&gt;0</formula>
    </cfRule>
    <cfRule type="expression" dxfId="206" priority="112">
      <formula>#REF!&lt;0</formula>
    </cfRule>
  </conditionalFormatting>
  <conditionalFormatting sqref="I17">
    <cfRule type="expression" dxfId="203" priority="109">
      <formula>#REF!&gt;0</formula>
    </cfRule>
    <cfRule type="expression" dxfId="202" priority="110">
      <formula>#REF!&lt;0</formula>
    </cfRule>
  </conditionalFormatting>
  <conditionalFormatting sqref="K17">
    <cfRule type="expression" dxfId="199" priority="107">
      <formula>#REF!&gt;0</formula>
    </cfRule>
    <cfRule type="expression" dxfId="198" priority="108">
      <formula>#REF!&lt;0</formula>
    </cfRule>
  </conditionalFormatting>
  <conditionalFormatting sqref="K27:K31">
    <cfRule type="expression" dxfId="195" priority="105">
      <formula>#REF!&gt;0</formula>
    </cfRule>
    <cfRule type="expression" dxfId="194" priority="106">
      <formula>#REF!&lt;0</formula>
    </cfRule>
  </conditionalFormatting>
  <conditionalFormatting sqref="L31">
    <cfRule type="expression" dxfId="191" priority="101">
      <formula>#REF!&gt;0</formula>
    </cfRule>
    <cfRule type="expression" dxfId="190" priority="102">
      <formula>#REF!&lt;0</formula>
    </cfRule>
  </conditionalFormatting>
  <conditionalFormatting sqref="M10">
    <cfRule type="expression" dxfId="187" priority="99">
      <formula>#REF!&gt;0</formula>
    </cfRule>
    <cfRule type="expression" dxfId="186" priority="100">
      <formula>#REF!&lt;0</formula>
    </cfRule>
  </conditionalFormatting>
  <conditionalFormatting sqref="M11">
    <cfRule type="expression" dxfId="183" priority="97">
      <formula>#REF!&gt;0</formula>
    </cfRule>
    <cfRule type="expression" dxfId="182" priority="98">
      <formula>#REF!&lt;0</formula>
    </cfRule>
  </conditionalFormatting>
  <conditionalFormatting sqref="M12">
    <cfRule type="expression" dxfId="179" priority="95">
      <formula>#REF!&gt;0</formula>
    </cfRule>
    <cfRule type="expression" dxfId="178" priority="96">
      <formula>#REF!&lt;0</formula>
    </cfRule>
  </conditionalFormatting>
  <conditionalFormatting sqref="M13">
    <cfRule type="expression" dxfId="175" priority="93">
      <formula>#REF!&gt;0</formula>
    </cfRule>
    <cfRule type="expression" dxfId="174" priority="94">
      <formula>#REF!&lt;0</formula>
    </cfRule>
  </conditionalFormatting>
  <conditionalFormatting sqref="M20 M26">
    <cfRule type="expression" dxfId="171" priority="91">
      <formula>#REF!&gt;0</formula>
    </cfRule>
    <cfRule type="expression" dxfId="170" priority="92">
      <formula>#REF!&lt;0</formula>
    </cfRule>
  </conditionalFormatting>
  <conditionalFormatting sqref="M17">
    <cfRule type="expression" dxfId="167" priority="89">
      <formula>#REF!&gt;0</formula>
    </cfRule>
    <cfRule type="expression" dxfId="166" priority="90">
      <formula>#REF!&lt;0</formula>
    </cfRule>
  </conditionalFormatting>
  <conditionalFormatting sqref="M18">
    <cfRule type="expression" dxfId="163" priority="87">
      <formula>#REF!&gt;0</formula>
    </cfRule>
    <cfRule type="expression" dxfId="162" priority="88">
      <formula>#REF!&lt;0</formula>
    </cfRule>
  </conditionalFormatting>
  <conditionalFormatting sqref="N22">
    <cfRule type="expression" dxfId="159" priority="65">
      <formula>#REF!&gt;0</formula>
    </cfRule>
    <cfRule type="expression" dxfId="158" priority="66">
      <formula>#REF!&lt;0</formula>
    </cfRule>
  </conditionalFormatting>
  <conditionalFormatting sqref="M21">
    <cfRule type="expression" dxfId="155" priority="85">
      <formula>#REF!&gt;0</formula>
    </cfRule>
    <cfRule type="expression" dxfId="154" priority="86">
      <formula>#REF!&lt;0</formula>
    </cfRule>
  </conditionalFormatting>
  <conditionalFormatting sqref="N13">
    <cfRule type="expression" dxfId="151" priority="75">
      <formula>#REF!&gt;0</formula>
    </cfRule>
    <cfRule type="expression" dxfId="150" priority="76">
      <formula>#REF!&lt;0</formula>
    </cfRule>
  </conditionalFormatting>
  <conditionalFormatting sqref="N11:O11">
    <cfRule type="expression" dxfId="147" priority="79">
      <formula>#REF!&gt;0</formula>
    </cfRule>
    <cfRule type="expression" dxfId="146" priority="80">
      <formula>#REF!&lt;0</formula>
    </cfRule>
  </conditionalFormatting>
  <conditionalFormatting sqref="M27">
    <cfRule type="expression" dxfId="143" priority="83">
      <formula>#REF!&gt;0</formula>
    </cfRule>
    <cfRule type="expression" dxfId="142" priority="84">
      <formula>#REF!&lt;0</formula>
    </cfRule>
  </conditionalFormatting>
  <conditionalFormatting sqref="N44:O44 N35:O38 N14:O14 N9:O9 N16:O16 N32:O32">
    <cfRule type="expression" dxfId="139" priority="81">
      <formula>#REF!&gt;0</formula>
    </cfRule>
    <cfRule type="expression" dxfId="138" priority="82">
      <formula>#REF!&lt;0</formula>
    </cfRule>
  </conditionalFormatting>
  <conditionalFormatting sqref="M24">
    <cfRule type="expression" dxfId="135" priority="53">
      <formula>#REF!&gt;0</formula>
    </cfRule>
    <cfRule type="expression" dxfId="134" priority="54">
      <formula>#REF!&lt;0</formula>
    </cfRule>
  </conditionalFormatting>
  <conditionalFormatting sqref="N12">
    <cfRule type="expression" dxfId="131" priority="77">
      <formula>#REF!&gt;0</formula>
    </cfRule>
    <cfRule type="expression" dxfId="130" priority="78">
      <formula>#REF!&lt;0</formula>
    </cfRule>
  </conditionalFormatting>
  <conditionalFormatting sqref="N27:N31">
    <cfRule type="expression" dxfId="127" priority="73">
      <formula>#REF!&gt;0</formula>
    </cfRule>
    <cfRule type="expression" dxfId="126" priority="74">
      <formula>#REF!&lt;0</formula>
    </cfRule>
  </conditionalFormatting>
  <conditionalFormatting sqref="N17">
    <cfRule type="expression" dxfId="123" priority="13">
      <formula>#REF!&gt;0</formula>
    </cfRule>
    <cfRule type="expression" dxfId="122" priority="14">
      <formula>#REF!&lt;0</formula>
    </cfRule>
  </conditionalFormatting>
  <conditionalFormatting sqref="O17">
    <cfRule type="expression" dxfId="119" priority="11">
      <formula>#REF!&gt;0</formula>
    </cfRule>
    <cfRule type="expression" dxfId="118" priority="12">
      <formula>#REF!&lt;0</formula>
    </cfRule>
  </conditionalFormatting>
  <conditionalFormatting sqref="M23">
    <cfRule type="expression" dxfId="115" priority="55">
      <formula>#REF!&gt;0</formula>
    </cfRule>
    <cfRule type="expression" dxfId="114" priority="56">
      <formula>#REF!&lt;0</formula>
    </cfRule>
  </conditionalFormatting>
  <conditionalFormatting sqref="N26">
    <cfRule type="expression" dxfId="111" priority="9">
      <formula>#REF!&gt;0</formula>
    </cfRule>
    <cfRule type="expression" dxfId="110" priority="10">
      <formula>#REF!&lt;0</formula>
    </cfRule>
  </conditionalFormatting>
  <conditionalFormatting sqref="M25">
    <cfRule type="expression" dxfId="107" priority="51">
      <formula>#REF!&gt;0</formula>
    </cfRule>
    <cfRule type="expression" dxfId="106" priority="52">
      <formula>#REF!&lt;0</formula>
    </cfRule>
  </conditionalFormatting>
  <conditionalFormatting sqref="O25">
    <cfRule type="expression" dxfId="103" priority="29">
      <formula>#REF!&gt;0</formula>
    </cfRule>
    <cfRule type="expression" dxfId="102" priority="30">
      <formula>#REF!&lt;0</formula>
    </cfRule>
  </conditionalFormatting>
  <conditionalFormatting sqref="N25">
    <cfRule type="expression" dxfId="99" priority="71">
      <formula>#REF!&gt;0</formula>
    </cfRule>
    <cfRule type="expression" dxfId="98" priority="72">
      <formula>#REF!&lt;0</formula>
    </cfRule>
  </conditionalFormatting>
  <conditionalFormatting sqref="N24">
    <cfRule type="expression" dxfId="95" priority="69">
      <formula>#REF!&gt;0</formula>
    </cfRule>
    <cfRule type="expression" dxfId="94" priority="70">
      <formula>#REF!&lt;0</formula>
    </cfRule>
  </conditionalFormatting>
  <conditionalFormatting sqref="N23">
    <cfRule type="expression" dxfId="91" priority="67">
      <formula>#REF!&gt;0</formula>
    </cfRule>
    <cfRule type="expression" dxfId="90" priority="68">
      <formula>#REF!&lt;0</formula>
    </cfRule>
  </conditionalFormatting>
  <conditionalFormatting sqref="N21">
    <cfRule type="expression" dxfId="87" priority="63">
      <formula>#REF!&gt;0</formula>
    </cfRule>
    <cfRule type="expression" dxfId="86" priority="64">
      <formula>#REF!&lt;0</formula>
    </cfRule>
  </conditionalFormatting>
  <conditionalFormatting sqref="N19">
    <cfRule type="expression" dxfId="83" priority="61">
      <formula>#REF!&gt;0</formula>
    </cfRule>
    <cfRule type="expression" dxfId="82" priority="62">
      <formula>#REF!&lt;0</formula>
    </cfRule>
  </conditionalFormatting>
  <conditionalFormatting sqref="N18">
    <cfRule type="expression" dxfId="79" priority="59">
      <formula>#REF!&gt;0</formula>
    </cfRule>
    <cfRule type="expression" dxfId="78" priority="60">
      <formula>#REF!&lt;0</formula>
    </cfRule>
  </conditionalFormatting>
  <conditionalFormatting sqref="N10">
    <cfRule type="expression" dxfId="75" priority="5">
      <formula>#REF!&gt;0</formula>
    </cfRule>
    <cfRule type="expression" dxfId="74" priority="6">
      <formula>#REF!&lt;0</formula>
    </cfRule>
  </conditionalFormatting>
  <conditionalFormatting sqref="O26">
    <cfRule type="expression" dxfId="71" priority="7">
      <formula>#REF!&gt;0</formula>
    </cfRule>
    <cfRule type="expression" dxfId="70" priority="8">
      <formula>#REF!&lt;0</formula>
    </cfRule>
  </conditionalFormatting>
  <conditionalFormatting sqref="M28:M31">
    <cfRule type="expression" dxfId="67" priority="47">
      <formula>#REF!&gt;0</formula>
    </cfRule>
    <cfRule type="expression" dxfId="66" priority="48">
      <formula>#REF!&lt;0</formula>
    </cfRule>
  </conditionalFormatting>
  <conditionalFormatting sqref="I27">
    <cfRule type="expression" dxfId="63" priority="1">
      <formula>#REF!&gt;0</formula>
    </cfRule>
    <cfRule type="expression" dxfId="62" priority="2">
      <formula>#REF!&lt;0</formula>
    </cfRule>
  </conditionalFormatting>
  <conditionalFormatting sqref="O12">
    <cfRule type="expression" dxfId="59" priority="45">
      <formula>#REF!&gt;0</formula>
    </cfRule>
    <cfRule type="expression" dxfId="58" priority="46">
      <formula>#REF!&lt;0</formula>
    </cfRule>
  </conditionalFormatting>
  <conditionalFormatting sqref="O13">
    <cfRule type="expression" dxfId="55" priority="43">
      <formula>#REF!&gt;0</formula>
    </cfRule>
    <cfRule type="expression" dxfId="54" priority="44">
      <formula>#REF!&lt;0</formula>
    </cfRule>
  </conditionalFormatting>
  <conditionalFormatting sqref="O18">
    <cfRule type="expression" dxfId="51" priority="41">
      <formula>#REF!&gt;0</formula>
    </cfRule>
    <cfRule type="expression" dxfId="50" priority="42">
      <formula>#REF!&lt;0</formula>
    </cfRule>
  </conditionalFormatting>
  <conditionalFormatting sqref="O19">
    <cfRule type="expression" dxfId="47" priority="39">
      <formula>#REF!&gt;0</formula>
    </cfRule>
    <cfRule type="expression" dxfId="46" priority="40">
      <formula>#REF!&lt;0</formula>
    </cfRule>
  </conditionalFormatting>
  <conditionalFormatting sqref="O21">
    <cfRule type="expression" dxfId="43" priority="37">
      <formula>#REF!&gt;0</formula>
    </cfRule>
    <cfRule type="expression" dxfId="42" priority="38">
      <formula>#REF!&lt;0</formula>
    </cfRule>
  </conditionalFormatting>
  <conditionalFormatting sqref="O22">
    <cfRule type="expression" dxfId="39" priority="35">
      <formula>#REF!&gt;0</formula>
    </cfRule>
    <cfRule type="expression" dxfId="38" priority="36">
      <formula>#REF!&lt;0</formula>
    </cfRule>
  </conditionalFormatting>
  <conditionalFormatting sqref="O23">
    <cfRule type="expression" dxfId="35" priority="33">
      <formula>#REF!&gt;0</formula>
    </cfRule>
    <cfRule type="expression" dxfId="34" priority="34">
      <formula>#REF!&lt;0</formula>
    </cfRule>
  </conditionalFormatting>
  <conditionalFormatting sqref="O24">
    <cfRule type="expression" dxfId="31" priority="31">
      <formula>#REF!&gt;0</formula>
    </cfRule>
    <cfRule type="expression" dxfId="30" priority="32">
      <formula>#REF!&lt;0</formula>
    </cfRule>
  </conditionalFormatting>
  <conditionalFormatting sqref="O27">
    <cfRule type="expression" dxfId="27" priority="27">
      <formula>#REF!&gt;0</formula>
    </cfRule>
    <cfRule type="expression" dxfId="26" priority="28">
      <formula>#REF!&lt;0</formula>
    </cfRule>
  </conditionalFormatting>
  <conditionalFormatting sqref="O28">
    <cfRule type="expression" dxfId="23" priority="25">
      <formula>#REF!&gt;0</formula>
    </cfRule>
    <cfRule type="expression" dxfId="22" priority="26">
      <formula>#REF!&lt;0</formula>
    </cfRule>
  </conditionalFormatting>
  <conditionalFormatting sqref="O29">
    <cfRule type="expression" dxfId="19" priority="23">
      <formula>#REF!&gt;0</formula>
    </cfRule>
    <cfRule type="expression" dxfId="18" priority="24">
      <formula>#REF!&lt;0</formula>
    </cfRule>
  </conditionalFormatting>
  <conditionalFormatting sqref="O30">
    <cfRule type="expression" dxfId="15" priority="21">
      <formula>#REF!&gt;0</formula>
    </cfRule>
    <cfRule type="expression" dxfId="14" priority="22">
      <formula>#REF!&lt;0</formula>
    </cfRule>
  </conditionalFormatting>
  <conditionalFormatting sqref="O31">
    <cfRule type="expression" dxfId="11" priority="19">
      <formula>#REF!&gt;0</formula>
    </cfRule>
    <cfRule type="expression" dxfId="10" priority="20">
      <formula>#REF!&lt;0</formula>
    </cfRule>
  </conditionalFormatting>
  <conditionalFormatting sqref="N20">
    <cfRule type="expression" dxfId="7" priority="17">
      <formula>#REF!&gt;0</formula>
    </cfRule>
    <cfRule type="expression" dxfId="6" priority="18">
      <formula>#REF!&lt;0</formula>
    </cfRule>
  </conditionalFormatting>
  <conditionalFormatting sqref="O20">
    <cfRule type="expression" dxfId="3" priority="15">
      <formula>#REF!&gt;0</formula>
    </cfRule>
    <cfRule type="expression" dxfId="2" priority="16">
      <formula>#REF!&lt;0</formula>
    </cfRule>
  </conditionalFormatting>
  <pageMargins left="0.51181102362204722" right="0.51181102362204722" top="0.78740157480314965" bottom="0.78740157480314965" header="0.31496062992125984" footer="0.31496062992125984"/>
  <pageSetup paperSize="9" scale="4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M55"/>
  <sheetViews>
    <sheetView view="pageBreakPreview" zoomScale="60" zoomScaleNormal="80" workbookViewId="0">
      <selection activeCell="H39" sqref="H39"/>
    </sheetView>
  </sheetViews>
  <sheetFormatPr defaultRowHeight="15" outlineLevelRow="1" x14ac:dyDescent="0.2"/>
  <cols>
    <col min="1" max="1" width="9.140625" style="112"/>
    <col min="2" max="2" width="11.85546875" style="113" customWidth="1"/>
    <col min="3" max="3" width="9" style="212" customWidth="1"/>
    <col min="4" max="4" width="50.28515625" style="213" customWidth="1"/>
    <col min="5" max="5" width="8.140625" style="114" customWidth="1"/>
    <col min="6" max="6" width="1.85546875" style="114" customWidth="1"/>
    <col min="7" max="7" width="10" style="115" customWidth="1"/>
    <col min="8" max="9" width="15.7109375" style="115" customWidth="1"/>
    <col min="10" max="10" width="1.7109375" style="114" customWidth="1"/>
    <col min="11" max="12" width="11.7109375" style="213" customWidth="1"/>
    <col min="13" max="13" width="1.7109375" style="114" customWidth="1"/>
    <col min="14" max="14" width="15.7109375" style="213" customWidth="1"/>
    <col min="15" max="15" width="10.7109375" style="213" customWidth="1"/>
    <col min="16" max="16" width="15.7109375" style="213" customWidth="1"/>
    <col min="17" max="17" width="10.7109375" style="213" customWidth="1"/>
    <col min="18" max="18" width="15.7109375" style="213" customWidth="1"/>
    <col min="19" max="19" width="10.7109375" style="213" customWidth="1"/>
    <col min="20" max="20" width="15.7109375" style="213" customWidth="1"/>
    <col min="21" max="21" width="10.7109375" style="213" customWidth="1"/>
    <col min="22" max="22" width="15.7109375" style="213" customWidth="1"/>
    <col min="23" max="23" width="10.7109375" style="213" customWidth="1"/>
    <col min="24" max="24" width="15.7109375" style="213" customWidth="1"/>
    <col min="25" max="25" width="10.7109375" style="213" customWidth="1"/>
    <col min="26" max="26" width="15.7109375" style="213" customWidth="1"/>
    <col min="27" max="27" width="10.7109375" style="213" customWidth="1"/>
    <col min="28" max="28" width="15.7109375" style="213" customWidth="1"/>
    <col min="29" max="29" width="10.7109375" style="213" customWidth="1"/>
    <col min="30" max="30" width="15.7109375" style="213" customWidth="1"/>
    <col min="31" max="31" width="10.7109375" style="213" customWidth="1"/>
    <col min="32" max="32" width="15.7109375" style="213" customWidth="1"/>
    <col min="33" max="33" width="10.7109375" style="213" customWidth="1"/>
    <col min="34" max="34" width="15.7109375" style="213" customWidth="1"/>
    <col min="35" max="35" width="10.7109375" style="213" customWidth="1"/>
    <col min="36" max="36" width="15.7109375" style="213" customWidth="1"/>
    <col min="37" max="37" width="10.7109375" style="213" customWidth="1"/>
    <col min="38" max="38" width="15.7109375" style="213" customWidth="1"/>
    <col min="39" max="39" width="10.7109375" style="213" customWidth="1"/>
    <col min="40" max="40" width="9.7109375" style="112" bestFit="1" customWidth="1"/>
    <col min="41" max="16384" width="9.140625" style="112"/>
  </cols>
  <sheetData>
    <row r="1" spans="2:39" s="117" customFormat="1" ht="27" customHeight="1" thickBot="1" x14ac:dyDescent="0.25">
      <c r="B1" s="118"/>
      <c r="C1" s="119"/>
      <c r="D1" s="222"/>
      <c r="E1" s="222"/>
      <c r="F1" s="116"/>
      <c r="G1" s="116"/>
      <c r="H1" s="116"/>
      <c r="I1" s="116"/>
      <c r="J1" s="121"/>
      <c r="K1" s="116"/>
      <c r="L1" s="116"/>
      <c r="M1" s="121"/>
      <c r="N1" s="116"/>
      <c r="O1" s="116"/>
      <c r="P1" s="116"/>
      <c r="Q1" s="116"/>
      <c r="R1" s="116"/>
      <c r="S1" s="116"/>
      <c r="T1" s="116"/>
      <c r="U1" s="116"/>
      <c r="V1" s="116"/>
      <c r="W1" s="116"/>
      <c r="X1" s="116"/>
      <c r="Y1" s="116"/>
      <c r="Z1" s="116"/>
      <c r="AA1" s="116"/>
      <c r="AB1" s="116"/>
      <c r="AC1" s="116"/>
      <c r="AD1" s="116"/>
      <c r="AE1" s="116"/>
      <c r="AF1" s="116"/>
      <c r="AG1" s="116"/>
      <c r="AH1" s="116"/>
      <c r="AI1" s="116"/>
      <c r="AJ1" s="116"/>
      <c r="AK1" s="116"/>
      <c r="AL1" s="116"/>
      <c r="AM1" s="116"/>
    </row>
    <row r="2" spans="2:39" s="30" customFormat="1" ht="47.25" customHeight="1" x14ac:dyDescent="0.2">
      <c r="B2" s="26"/>
      <c r="C2" s="260"/>
      <c r="D2" s="317" t="s">
        <v>519</v>
      </c>
      <c r="E2" s="317"/>
      <c r="F2" s="261"/>
      <c r="G2" s="373" t="s">
        <v>585</v>
      </c>
      <c r="H2" s="373"/>
      <c r="I2" s="373"/>
      <c r="J2" s="373"/>
      <c r="K2" s="373"/>
      <c r="L2" s="373"/>
      <c r="M2" s="373"/>
      <c r="N2" s="373"/>
      <c r="O2" s="373"/>
      <c r="P2" s="373"/>
      <c r="Q2" s="374"/>
      <c r="R2" s="296"/>
      <c r="S2" s="297"/>
      <c r="T2" s="297"/>
      <c r="U2" s="297"/>
      <c r="V2" s="297"/>
      <c r="W2" s="297"/>
      <c r="X2" s="297"/>
      <c r="Y2" s="297"/>
      <c r="Z2" s="297"/>
      <c r="AA2" s="297"/>
      <c r="AB2" s="297"/>
      <c r="AC2" s="297"/>
      <c r="AD2" s="297"/>
      <c r="AE2" s="297"/>
      <c r="AF2" s="297"/>
      <c r="AG2" s="297"/>
      <c r="AH2" s="297"/>
      <c r="AI2" s="297"/>
      <c r="AJ2" s="297"/>
      <c r="AK2" s="297"/>
      <c r="AL2" s="297"/>
      <c r="AM2" s="298"/>
    </row>
    <row r="3" spans="2:39" s="35" customFormat="1" ht="15" customHeight="1" x14ac:dyDescent="0.2">
      <c r="B3" s="33"/>
      <c r="C3" s="340" t="s">
        <v>586</v>
      </c>
      <c r="D3" s="341"/>
      <c r="E3" s="341"/>
      <c r="F3" s="263"/>
      <c r="G3" s="375"/>
      <c r="H3" s="375"/>
      <c r="I3" s="375"/>
      <c r="J3" s="375"/>
      <c r="K3" s="375"/>
      <c r="L3" s="375"/>
      <c r="M3" s="375"/>
      <c r="N3" s="375"/>
      <c r="O3" s="375"/>
      <c r="P3" s="375"/>
      <c r="Q3" s="376"/>
      <c r="R3" s="299"/>
      <c r="S3" s="300"/>
      <c r="T3" s="300"/>
      <c r="U3" s="300"/>
      <c r="V3" s="300"/>
      <c r="W3" s="300"/>
      <c r="X3" s="300"/>
      <c r="Y3" s="300"/>
      <c r="Z3" s="300"/>
      <c r="AA3" s="300"/>
      <c r="AB3" s="300"/>
      <c r="AC3" s="300"/>
      <c r="AD3" s="300"/>
      <c r="AE3" s="300"/>
      <c r="AF3" s="300"/>
      <c r="AG3" s="300"/>
      <c r="AH3" s="300"/>
      <c r="AI3" s="300"/>
      <c r="AJ3" s="300"/>
      <c r="AK3" s="300"/>
      <c r="AL3" s="300"/>
      <c r="AM3" s="301"/>
    </row>
    <row r="4" spans="2:39" s="35" customFormat="1" ht="15" customHeight="1" thickBot="1" x14ac:dyDescent="0.25">
      <c r="B4" s="33"/>
      <c r="C4" s="264"/>
      <c r="D4" s="323"/>
      <c r="E4" s="323"/>
      <c r="F4" s="265"/>
      <c r="G4" s="265"/>
      <c r="H4" s="265"/>
      <c r="I4" s="265"/>
      <c r="J4" s="265"/>
      <c r="K4" s="265"/>
      <c r="L4" s="265"/>
      <c r="M4" s="265"/>
      <c r="N4" s="265"/>
      <c r="O4" s="265"/>
      <c r="P4" s="324">
        <v>43344</v>
      </c>
      <c r="Q4" s="325"/>
      <c r="R4" s="302"/>
      <c r="S4" s="303"/>
      <c r="T4" s="303"/>
      <c r="U4" s="303"/>
      <c r="V4" s="303"/>
      <c r="W4" s="303"/>
      <c r="X4" s="303"/>
      <c r="Y4" s="303"/>
      <c r="Z4" s="303"/>
      <c r="AA4" s="303"/>
      <c r="AB4" s="303"/>
      <c r="AC4" s="303"/>
      <c r="AD4" s="303"/>
      <c r="AE4" s="303"/>
      <c r="AF4" s="303"/>
      <c r="AG4" s="303"/>
      <c r="AH4" s="303"/>
      <c r="AI4" s="303"/>
      <c r="AJ4" s="303"/>
      <c r="AK4" s="303"/>
      <c r="AL4" s="303"/>
      <c r="AM4" s="304"/>
    </row>
    <row r="5" spans="2:39" ht="15.75" customHeight="1" x14ac:dyDescent="0.2">
      <c r="C5" s="377" t="s">
        <v>1</v>
      </c>
      <c r="D5" s="380" t="s">
        <v>2</v>
      </c>
      <c r="E5" s="383" t="s">
        <v>521</v>
      </c>
      <c r="F5" s="122"/>
      <c r="G5" s="386" t="s">
        <v>522</v>
      </c>
      <c r="H5" s="387"/>
      <c r="I5" s="388"/>
      <c r="J5" s="122"/>
      <c r="K5" s="389"/>
      <c r="L5" s="390"/>
      <c r="M5" s="122"/>
      <c r="N5" s="367">
        <v>1</v>
      </c>
      <c r="O5" s="368"/>
      <c r="P5" s="367">
        <f>N5+1</f>
        <v>2</v>
      </c>
      <c r="Q5" s="368"/>
      <c r="R5" s="367">
        <f>P5+1</f>
        <v>3</v>
      </c>
      <c r="S5" s="368"/>
      <c r="T5" s="367">
        <f>R5+1</f>
        <v>4</v>
      </c>
      <c r="U5" s="368"/>
      <c r="V5" s="367">
        <f>T5+1</f>
        <v>5</v>
      </c>
      <c r="W5" s="368"/>
      <c r="X5" s="367">
        <f>V5+1</f>
        <v>6</v>
      </c>
      <c r="Y5" s="368"/>
      <c r="Z5" s="367">
        <f>X5+1</f>
        <v>7</v>
      </c>
      <c r="AA5" s="368"/>
      <c r="AB5" s="367">
        <f>Z5+1</f>
        <v>8</v>
      </c>
      <c r="AC5" s="368"/>
      <c r="AD5" s="367">
        <f>AB5+1</f>
        <v>9</v>
      </c>
      <c r="AE5" s="368"/>
      <c r="AF5" s="367">
        <f>AD5+1</f>
        <v>10</v>
      </c>
      <c r="AG5" s="368"/>
      <c r="AH5" s="367">
        <f>AF5+1</f>
        <v>11</v>
      </c>
      <c r="AI5" s="368"/>
      <c r="AJ5" s="367">
        <f>AH5+1</f>
        <v>12</v>
      </c>
      <c r="AK5" s="368"/>
      <c r="AL5" s="367" t="s">
        <v>569</v>
      </c>
      <c r="AM5" s="368"/>
    </row>
    <row r="6" spans="2:39" ht="20.100000000000001" customHeight="1" x14ac:dyDescent="0.2">
      <c r="C6" s="378"/>
      <c r="D6" s="381"/>
      <c r="E6" s="384"/>
      <c r="F6" s="122"/>
      <c r="G6" s="395" t="s">
        <v>582</v>
      </c>
      <c r="H6" s="397" t="s">
        <v>525</v>
      </c>
      <c r="I6" s="398"/>
      <c r="J6" s="122"/>
      <c r="K6" s="391"/>
      <c r="L6" s="392"/>
      <c r="M6" s="122"/>
      <c r="N6" s="369"/>
      <c r="O6" s="370"/>
      <c r="P6" s="369"/>
      <c r="Q6" s="370"/>
      <c r="R6" s="369"/>
      <c r="S6" s="370"/>
      <c r="T6" s="369"/>
      <c r="U6" s="370"/>
      <c r="V6" s="369"/>
      <c r="W6" s="370"/>
      <c r="X6" s="369"/>
      <c r="Y6" s="370"/>
      <c r="Z6" s="369"/>
      <c r="AA6" s="370"/>
      <c r="AB6" s="369"/>
      <c r="AC6" s="370"/>
      <c r="AD6" s="369"/>
      <c r="AE6" s="370"/>
      <c r="AF6" s="369"/>
      <c r="AG6" s="370"/>
      <c r="AH6" s="369"/>
      <c r="AI6" s="370"/>
      <c r="AJ6" s="369"/>
      <c r="AK6" s="370"/>
      <c r="AL6" s="369"/>
      <c r="AM6" s="370"/>
    </row>
    <row r="7" spans="2:39" ht="20.100000000000001" customHeight="1" thickBot="1" x14ac:dyDescent="0.25">
      <c r="C7" s="379"/>
      <c r="D7" s="382"/>
      <c r="E7" s="385"/>
      <c r="F7" s="122"/>
      <c r="G7" s="396"/>
      <c r="H7" s="289" t="s">
        <v>526</v>
      </c>
      <c r="I7" s="290" t="s">
        <v>527</v>
      </c>
      <c r="J7" s="122"/>
      <c r="K7" s="393"/>
      <c r="L7" s="394"/>
      <c r="M7" s="122"/>
      <c r="N7" s="371"/>
      <c r="O7" s="372"/>
      <c r="P7" s="371"/>
      <c r="Q7" s="372"/>
      <c r="R7" s="371"/>
      <c r="S7" s="372"/>
      <c r="T7" s="371"/>
      <c r="U7" s="372"/>
      <c r="V7" s="371"/>
      <c r="W7" s="372"/>
      <c r="X7" s="371"/>
      <c r="Y7" s="372"/>
      <c r="Z7" s="371"/>
      <c r="AA7" s="372"/>
      <c r="AB7" s="371"/>
      <c r="AC7" s="372"/>
      <c r="AD7" s="371"/>
      <c r="AE7" s="372"/>
      <c r="AF7" s="371"/>
      <c r="AG7" s="372"/>
      <c r="AH7" s="371"/>
      <c r="AI7" s="372"/>
      <c r="AJ7" s="371"/>
      <c r="AK7" s="372"/>
      <c r="AL7" s="371"/>
      <c r="AM7" s="372"/>
    </row>
    <row r="8" spans="2:39" thickBot="1" x14ac:dyDescent="0.25">
      <c r="C8" s="123"/>
      <c r="D8" s="124"/>
      <c r="E8" s="125"/>
      <c r="F8" s="126"/>
      <c r="G8" s="127"/>
      <c r="H8" s="127"/>
      <c r="I8" s="127"/>
      <c r="J8" s="128"/>
      <c r="K8" s="124"/>
      <c r="L8" s="124"/>
      <c r="M8" s="128"/>
      <c r="N8" s="124"/>
      <c r="O8" s="124"/>
      <c r="P8" s="124"/>
      <c r="Q8" s="124"/>
      <c r="R8" s="124"/>
      <c r="S8" s="124"/>
      <c r="T8" s="124"/>
      <c r="U8" s="124"/>
      <c r="V8" s="124"/>
      <c r="W8" s="124"/>
      <c r="X8" s="124"/>
      <c r="Y8" s="124"/>
      <c r="Z8" s="124"/>
      <c r="AA8" s="124"/>
      <c r="AB8" s="124"/>
      <c r="AC8" s="124"/>
      <c r="AD8" s="124"/>
      <c r="AE8" s="124"/>
      <c r="AF8" s="124"/>
      <c r="AG8" s="124"/>
      <c r="AH8" s="124"/>
      <c r="AI8" s="124"/>
      <c r="AJ8" s="124"/>
      <c r="AK8" s="124"/>
      <c r="AL8" s="124"/>
      <c r="AM8" s="124"/>
    </row>
    <row r="9" spans="2:39" ht="32.1" customHeight="1" x14ac:dyDescent="0.2">
      <c r="B9" s="129"/>
      <c r="C9" s="130">
        <f>[1]planilha!C9</f>
        <v>1</v>
      </c>
      <c r="D9" s="288" t="str">
        <f>[1]planilha!D9</f>
        <v>Serviços Preliminares</v>
      </c>
      <c r="E9" s="131"/>
      <c r="F9" s="122"/>
      <c r="G9" s="132"/>
      <c r="H9" s="133"/>
      <c r="I9" s="134"/>
      <c r="J9" s="122"/>
      <c r="K9" s="135"/>
      <c r="L9" s="136"/>
      <c r="M9" s="122"/>
      <c r="N9" s="135"/>
      <c r="O9" s="136"/>
      <c r="P9" s="135"/>
      <c r="Q9" s="136"/>
      <c r="R9" s="135"/>
      <c r="S9" s="136"/>
      <c r="T9" s="135"/>
      <c r="U9" s="136"/>
      <c r="V9" s="135"/>
      <c r="W9" s="136"/>
      <c r="X9" s="135"/>
      <c r="Y9" s="136"/>
      <c r="Z9" s="135"/>
      <c r="AA9" s="136"/>
      <c r="AB9" s="135"/>
      <c r="AC9" s="136"/>
      <c r="AD9" s="135"/>
      <c r="AE9" s="136"/>
      <c r="AF9" s="135"/>
      <c r="AG9" s="136"/>
      <c r="AH9" s="135"/>
      <c r="AI9" s="136"/>
      <c r="AJ9" s="135"/>
      <c r="AK9" s="136"/>
      <c r="AL9" s="135"/>
      <c r="AM9" s="136"/>
    </row>
    <row r="10" spans="2:39" ht="15" customHeight="1" outlineLevel="1" x14ac:dyDescent="0.2">
      <c r="B10" s="129"/>
      <c r="C10" s="342" t="str">
        <f>[1]planilha!C10</f>
        <v>1.1</v>
      </c>
      <c r="D10" s="344" t="str">
        <f>[1]planilha!D10</f>
        <v>LEVANTAMENTO E AVALIAÇÃO DA SITUAÇÃO ATUAL; RELATÓRIO CONSULTA AOS USUÁRIOS; RELATÓRIO VIABILIDADE TÉCNICA E ECONÔMICA</v>
      </c>
      <c r="E10" s="346" t="s">
        <v>529</v>
      </c>
      <c r="G10" s="348"/>
      <c r="H10" s="351"/>
      <c r="I10" s="354"/>
      <c r="K10" s="268"/>
      <c r="L10" s="269"/>
      <c r="N10" s="268"/>
      <c r="O10" s="269"/>
      <c r="P10" s="268"/>
      <c r="Q10" s="269"/>
      <c r="R10" s="268"/>
      <c r="S10" s="269"/>
      <c r="T10" s="268"/>
      <c r="U10" s="269"/>
      <c r="V10" s="268"/>
      <c r="W10" s="269"/>
      <c r="X10" s="268"/>
      <c r="Y10" s="269"/>
      <c r="Z10" s="268"/>
      <c r="AA10" s="269"/>
      <c r="AB10" s="268"/>
      <c r="AC10" s="269"/>
      <c r="AD10" s="268"/>
      <c r="AE10" s="269"/>
      <c r="AF10" s="268"/>
      <c r="AG10" s="269"/>
      <c r="AH10" s="268"/>
      <c r="AI10" s="269"/>
      <c r="AJ10" s="268"/>
      <c r="AK10" s="269"/>
      <c r="AL10" s="268"/>
      <c r="AM10" s="269"/>
    </row>
    <row r="11" spans="2:39" ht="15" customHeight="1" outlineLevel="1" x14ac:dyDescent="0.2">
      <c r="B11" s="129"/>
      <c r="C11" s="343"/>
      <c r="D11" s="345"/>
      <c r="E11" s="347"/>
      <c r="G11" s="349"/>
      <c r="H11" s="352"/>
      <c r="I11" s="355"/>
      <c r="K11" s="366"/>
      <c r="L11" s="266"/>
      <c r="N11" s="267"/>
      <c r="O11" s="270"/>
      <c r="P11" s="267"/>
      <c r="Q11" s="270"/>
      <c r="R11" s="267"/>
      <c r="S11" s="270"/>
      <c r="T11" s="267"/>
      <c r="U11" s="270"/>
      <c r="V11" s="267"/>
      <c r="W11" s="270"/>
      <c r="X11" s="267"/>
      <c r="Y11" s="270"/>
      <c r="Z11" s="267"/>
      <c r="AA11" s="270"/>
      <c r="AB11" s="267"/>
      <c r="AC11" s="270"/>
      <c r="AD11" s="267"/>
      <c r="AE11" s="270"/>
      <c r="AF11" s="267"/>
      <c r="AG11" s="270"/>
      <c r="AH11" s="267"/>
      <c r="AI11" s="270"/>
      <c r="AJ11" s="267"/>
      <c r="AK11" s="270"/>
      <c r="AL11" s="267"/>
      <c r="AM11" s="270"/>
    </row>
    <row r="12" spans="2:39" ht="15" customHeight="1" outlineLevel="1" x14ac:dyDescent="0.2">
      <c r="B12" s="129"/>
      <c r="C12" s="357"/>
      <c r="D12" s="358"/>
      <c r="E12" s="359"/>
      <c r="G12" s="360"/>
      <c r="H12" s="361"/>
      <c r="I12" s="362"/>
      <c r="K12" s="336"/>
      <c r="L12" s="273"/>
      <c r="N12" s="271"/>
      <c r="O12" s="272"/>
      <c r="P12" s="271"/>
      <c r="Q12" s="272"/>
      <c r="R12" s="271"/>
      <c r="S12" s="272"/>
      <c r="T12" s="271"/>
      <c r="U12" s="272"/>
      <c r="V12" s="271"/>
      <c r="W12" s="272"/>
      <c r="X12" s="271"/>
      <c r="Y12" s="272"/>
      <c r="Z12" s="271"/>
      <c r="AA12" s="272"/>
      <c r="AB12" s="271"/>
      <c r="AC12" s="272"/>
      <c r="AD12" s="271"/>
      <c r="AE12" s="272"/>
      <c r="AF12" s="271"/>
      <c r="AG12" s="272"/>
      <c r="AH12" s="271"/>
      <c r="AI12" s="272"/>
      <c r="AJ12" s="271"/>
      <c r="AK12" s="272"/>
      <c r="AL12" s="271"/>
      <c r="AM12" s="272"/>
    </row>
    <row r="13" spans="2:39" ht="15" customHeight="1" outlineLevel="1" x14ac:dyDescent="0.2">
      <c r="B13" s="129"/>
      <c r="C13" s="342" t="str">
        <f>[1]planilha!C11</f>
        <v>1.1.1</v>
      </c>
      <c r="D13" s="344" t="str">
        <f>[1]planilha!D11</f>
        <v>"AS-BUILT" LEVANTAMENTO E AVALIAÇÃO DA SITUAÇÃO ATUAL</v>
      </c>
      <c r="E13" s="346" t="s">
        <v>529</v>
      </c>
      <c r="G13" s="348">
        <v>1</v>
      </c>
      <c r="H13" s="351"/>
      <c r="I13" s="354">
        <f>ROUND(H13*G13,2)</f>
        <v>0</v>
      </c>
      <c r="K13" s="137" t="s">
        <v>570</v>
      </c>
      <c r="L13" s="138"/>
      <c r="N13" s="137"/>
      <c r="O13" s="145"/>
      <c r="P13" s="137"/>
      <c r="Q13" s="145"/>
      <c r="R13" s="137"/>
      <c r="S13" s="145"/>
      <c r="T13" s="137"/>
      <c r="U13" s="145"/>
      <c r="V13" s="137"/>
      <c r="W13" s="145"/>
      <c r="X13" s="137"/>
      <c r="Y13" s="145"/>
      <c r="Z13" s="137"/>
      <c r="AA13" s="145"/>
      <c r="AB13" s="137"/>
      <c r="AC13" s="145"/>
      <c r="AD13" s="137"/>
      <c r="AE13" s="145"/>
      <c r="AF13" s="137"/>
      <c r="AG13" s="145"/>
      <c r="AH13" s="137"/>
      <c r="AI13" s="145"/>
      <c r="AJ13" s="137"/>
      <c r="AK13" s="145"/>
      <c r="AL13" s="137"/>
      <c r="AM13" s="145"/>
    </row>
    <row r="14" spans="2:39" ht="15" customHeight="1" outlineLevel="1" x14ac:dyDescent="0.2">
      <c r="B14" s="129"/>
      <c r="C14" s="343"/>
      <c r="D14" s="345"/>
      <c r="E14" s="347"/>
      <c r="G14" s="349"/>
      <c r="H14" s="352"/>
      <c r="I14" s="355"/>
      <c r="K14" s="335" t="s">
        <v>571</v>
      </c>
      <c r="L14" s="139" t="s">
        <v>572</v>
      </c>
      <c r="N14" s="140">
        <f>O14*I13</f>
        <v>0</v>
      </c>
      <c r="O14" s="141">
        <v>0.5</v>
      </c>
      <c r="P14" s="140">
        <f>Q14*$I13</f>
        <v>0</v>
      </c>
      <c r="Q14" s="141">
        <v>0.5</v>
      </c>
      <c r="R14" s="140">
        <f>S14*$I13</f>
        <v>0</v>
      </c>
      <c r="S14" s="141">
        <v>0</v>
      </c>
      <c r="T14" s="140">
        <f>U14*$I13</f>
        <v>0</v>
      </c>
      <c r="U14" s="141">
        <v>0</v>
      </c>
      <c r="V14" s="140">
        <f>W14*$I13</f>
        <v>0</v>
      </c>
      <c r="W14" s="141">
        <v>0</v>
      </c>
      <c r="X14" s="140">
        <f>Y14*$I13</f>
        <v>0</v>
      </c>
      <c r="Y14" s="141">
        <v>0</v>
      </c>
      <c r="Z14" s="140">
        <f>AA14*$I13</f>
        <v>0</v>
      </c>
      <c r="AA14" s="141">
        <v>0</v>
      </c>
      <c r="AB14" s="140">
        <f>AC14*$I13</f>
        <v>0</v>
      </c>
      <c r="AC14" s="141">
        <v>0</v>
      </c>
      <c r="AD14" s="140">
        <f>AE14*$I13</f>
        <v>0</v>
      </c>
      <c r="AE14" s="141">
        <v>0</v>
      </c>
      <c r="AF14" s="140">
        <f>AG14*$I13</f>
        <v>0</v>
      </c>
      <c r="AG14" s="141">
        <v>0</v>
      </c>
      <c r="AH14" s="140">
        <f>AI14*$I13</f>
        <v>0</v>
      </c>
      <c r="AI14" s="141">
        <v>0</v>
      </c>
      <c r="AJ14" s="140">
        <f>AK14*$I13</f>
        <v>0</v>
      </c>
      <c r="AK14" s="141">
        <v>0</v>
      </c>
      <c r="AL14" s="140">
        <f>AM14*$I13</f>
        <v>0</v>
      </c>
      <c r="AM14" s="141">
        <v>0</v>
      </c>
    </row>
    <row r="15" spans="2:39" ht="15" customHeight="1" outlineLevel="1" x14ac:dyDescent="0.2">
      <c r="B15" s="129"/>
      <c r="C15" s="364"/>
      <c r="D15" s="365"/>
      <c r="E15" s="359"/>
      <c r="G15" s="350"/>
      <c r="H15" s="353"/>
      <c r="I15" s="356"/>
      <c r="K15" s="363"/>
      <c r="L15" s="142" t="s">
        <v>573</v>
      </c>
      <c r="N15" s="143">
        <f>N14</f>
        <v>0</v>
      </c>
      <c r="O15" s="146">
        <f>IFERROR(N15/$I13,0)</f>
        <v>0</v>
      </c>
      <c r="P15" s="143">
        <f>N15+P14</f>
        <v>0</v>
      </c>
      <c r="Q15" s="146">
        <f>IFERROR(P15/$I13,0)</f>
        <v>0</v>
      </c>
      <c r="R15" s="143">
        <f>P15+R14</f>
        <v>0</v>
      </c>
      <c r="S15" s="146">
        <f>IFERROR(R15/$I13,0)</f>
        <v>0</v>
      </c>
      <c r="T15" s="143">
        <f>R15+T14</f>
        <v>0</v>
      </c>
      <c r="U15" s="146">
        <f>IFERROR(T15/$I13,0)</f>
        <v>0</v>
      </c>
      <c r="V15" s="143">
        <f>T15+V14</f>
        <v>0</v>
      </c>
      <c r="W15" s="146">
        <f>IFERROR(V15/$I13,0)</f>
        <v>0</v>
      </c>
      <c r="X15" s="143">
        <f>V15+X14</f>
        <v>0</v>
      </c>
      <c r="Y15" s="146">
        <f>IFERROR(X15/$I13,0)</f>
        <v>0</v>
      </c>
      <c r="Z15" s="143">
        <f>X15+Z14</f>
        <v>0</v>
      </c>
      <c r="AA15" s="146">
        <f>IFERROR(Z15/$I13,0)</f>
        <v>0</v>
      </c>
      <c r="AB15" s="143">
        <f>Z15+AB14</f>
        <v>0</v>
      </c>
      <c r="AC15" s="146">
        <f>IFERROR(AB15/$I13,0)</f>
        <v>0</v>
      </c>
      <c r="AD15" s="143">
        <f>AB15+AD14</f>
        <v>0</v>
      </c>
      <c r="AE15" s="146">
        <f>IFERROR(AD15/$I13,0)</f>
        <v>0</v>
      </c>
      <c r="AF15" s="143">
        <f>AD15+AF14</f>
        <v>0</v>
      </c>
      <c r="AG15" s="146">
        <f>IFERROR(AF15/$I13,0)</f>
        <v>0</v>
      </c>
      <c r="AH15" s="143">
        <f>AF15+AH14</f>
        <v>0</v>
      </c>
      <c r="AI15" s="146">
        <f>IFERROR(AH15/$I13,0)</f>
        <v>0</v>
      </c>
      <c r="AJ15" s="143">
        <f>T15+AJ14</f>
        <v>0</v>
      </c>
      <c r="AK15" s="146">
        <f>IFERROR(AJ15/$I13,0)</f>
        <v>0</v>
      </c>
      <c r="AL15" s="143">
        <f>AJ15+AL14</f>
        <v>0</v>
      </c>
      <c r="AM15" s="146">
        <f>IFERROR(AL15/$I13,0)</f>
        <v>0</v>
      </c>
    </row>
    <row r="16" spans="2:39" ht="15" customHeight="1" outlineLevel="1" x14ac:dyDescent="0.2">
      <c r="B16" s="129"/>
      <c r="C16" s="342" t="str">
        <f>[1]planilha!C12</f>
        <v>1.1.2</v>
      </c>
      <c r="D16" s="344" t="str">
        <f>[1]planilha!D12</f>
        <v>RELATÓRIO DE CONSULTA AOS USUÁRIOS - DIAGNÓSTICO E ANÁLISE DOS DADOS COLETADOS</v>
      </c>
      <c r="E16" s="346" t="s">
        <v>529</v>
      </c>
      <c r="G16" s="348">
        <v>1</v>
      </c>
      <c r="H16" s="351"/>
      <c r="I16" s="354">
        <f>ROUND(H16*G16,2)</f>
        <v>0</v>
      </c>
      <c r="K16" s="137" t="s">
        <v>570</v>
      </c>
      <c r="L16" s="138"/>
      <c r="N16" s="137"/>
      <c r="O16" s="145"/>
      <c r="P16" s="137"/>
      <c r="Q16" s="145"/>
      <c r="R16" s="137"/>
      <c r="S16" s="145"/>
      <c r="T16" s="137"/>
      <c r="U16" s="145"/>
      <c r="V16" s="137"/>
      <c r="W16" s="145"/>
      <c r="X16" s="137"/>
      <c r="Y16" s="145"/>
      <c r="Z16" s="137"/>
      <c r="AA16" s="145"/>
      <c r="AB16" s="137"/>
      <c r="AC16" s="145"/>
      <c r="AD16" s="137"/>
      <c r="AE16" s="145"/>
      <c r="AF16" s="137"/>
      <c r="AG16" s="145"/>
      <c r="AH16" s="137"/>
      <c r="AI16" s="145"/>
      <c r="AJ16" s="137"/>
      <c r="AK16" s="145"/>
      <c r="AL16" s="137"/>
      <c r="AM16" s="145"/>
    </row>
    <row r="17" spans="2:39" ht="15" customHeight="1" outlineLevel="1" x14ac:dyDescent="0.2">
      <c r="B17" s="129"/>
      <c r="C17" s="343"/>
      <c r="D17" s="345"/>
      <c r="E17" s="347"/>
      <c r="G17" s="349"/>
      <c r="H17" s="352"/>
      <c r="I17" s="355"/>
      <c r="K17" s="335" t="s">
        <v>571</v>
      </c>
      <c r="L17" s="139" t="s">
        <v>572</v>
      </c>
      <c r="N17" s="140">
        <f>O17*I16</f>
        <v>0</v>
      </c>
      <c r="O17" s="141">
        <v>0</v>
      </c>
      <c r="P17" s="140">
        <f>Q17*$I16</f>
        <v>0</v>
      </c>
      <c r="Q17" s="141">
        <v>0.5</v>
      </c>
      <c r="R17" s="140">
        <f>S17*$I16</f>
        <v>0</v>
      </c>
      <c r="S17" s="141">
        <v>0.5</v>
      </c>
      <c r="T17" s="140">
        <f>U17*$I16</f>
        <v>0</v>
      </c>
      <c r="U17" s="141">
        <v>0</v>
      </c>
      <c r="V17" s="140">
        <f>W17*$I16</f>
        <v>0</v>
      </c>
      <c r="W17" s="141">
        <v>0</v>
      </c>
      <c r="X17" s="140">
        <f>Y17*$I16</f>
        <v>0</v>
      </c>
      <c r="Y17" s="141">
        <v>0</v>
      </c>
      <c r="Z17" s="140">
        <f>AA17*$I16</f>
        <v>0</v>
      </c>
      <c r="AA17" s="141">
        <v>0</v>
      </c>
      <c r="AB17" s="140">
        <f>AC17*$I16</f>
        <v>0</v>
      </c>
      <c r="AC17" s="141">
        <v>0</v>
      </c>
      <c r="AD17" s="140">
        <f>AE17*$I16</f>
        <v>0</v>
      </c>
      <c r="AE17" s="141">
        <v>0</v>
      </c>
      <c r="AF17" s="140">
        <f>AG17*$I16</f>
        <v>0</v>
      </c>
      <c r="AG17" s="141">
        <v>0</v>
      </c>
      <c r="AH17" s="140">
        <f>AI17*$I16</f>
        <v>0</v>
      </c>
      <c r="AI17" s="141">
        <v>0</v>
      </c>
      <c r="AJ17" s="140">
        <f>AK17*$I16</f>
        <v>0</v>
      </c>
      <c r="AK17" s="141">
        <v>0</v>
      </c>
      <c r="AL17" s="140">
        <f>AM17*$I16</f>
        <v>0</v>
      </c>
      <c r="AM17" s="141">
        <v>0</v>
      </c>
    </row>
    <row r="18" spans="2:39" ht="15" customHeight="1" outlineLevel="1" x14ac:dyDescent="0.2">
      <c r="B18" s="129"/>
      <c r="C18" s="364"/>
      <c r="D18" s="365"/>
      <c r="E18" s="359"/>
      <c r="G18" s="350"/>
      <c r="H18" s="353"/>
      <c r="I18" s="356"/>
      <c r="K18" s="363"/>
      <c r="L18" s="142" t="s">
        <v>573</v>
      </c>
      <c r="N18" s="143">
        <f>N17</f>
        <v>0</v>
      </c>
      <c r="O18" s="146">
        <f>IFERROR(N18/$I16,0)</f>
        <v>0</v>
      </c>
      <c r="P18" s="143">
        <f>N18+P17</f>
        <v>0</v>
      </c>
      <c r="Q18" s="146">
        <f>IFERROR(P18/$I16,0)</f>
        <v>0</v>
      </c>
      <c r="R18" s="143">
        <f>P18+R17</f>
        <v>0</v>
      </c>
      <c r="S18" s="146">
        <f>IFERROR(R18/$I16,0)</f>
        <v>0</v>
      </c>
      <c r="T18" s="143">
        <f>R18+T17</f>
        <v>0</v>
      </c>
      <c r="U18" s="146">
        <f>IFERROR(T18/$I16,0)</f>
        <v>0</v>
      </c>
      <c r="V18" s="143">
        <f>T18+V17</f>
        <v>0</v>
      </c>
      <c r="W18" s="146">
        <f>IFERROR(V18/$I16,0)</f>
        <v>0</v>
      </c>
      <c r="X18" s="143">
        <f>V18+X17</f>
        <v>0</v>
      </c>
      <c r="Y18" s="146">
        <f>IFERROR(X18/$I16,0)</f>
        <v>0</v>
      </c>
      <c r="Z18" s="143">
        <f>X18+Z17</f>
        <v>0</v>
      </c>
      <c r="AA18" s="146">
        <f>IFERROR(Z18/$I16,0)</f>
        <v>0</v>
      </c>
      <c r="AB18" s="143">
        <f>Z18+AB17</f>
        <v>0</v>
      </c>
      <c r="AC18" s="146">
        <f>IFERROR(AB18/$I16,0)</f>
        <v>0</v>
      </c>
      <c r="AD18" s="143">
        <f>AB18+AD17</f>
        <v>0</v>
      </c>
      <c r="AE18" s="146">
        <f>IFERROR(AD18/$I16,0)</f>
        <v>0</v>
      </c>
      <c r="AF18" s="143">
        <f>AD18+AF17</f>
        <v>0</v>
      </c>
      <c r="AG18" s="146">
        <f>IFERROR(AF18/$I16,0)</f>
        <v>0</v>
      </c>
      <c r="AH18" s="143">
        <f>AF18+AH17</f>
        <v>0</v>
      </c>
      <c r="AI18" s="146">
        <f>IFERROR(AH18/$I16,0)</f>
        <v>0</v>
      </c>
      <c r="AJ18" s="143">
        <f>T18+AJ17</f>
        <v>0</v>
      </c>
      <c r="AK18" s="146">
        <f>IFERROR(AJ18/$I16,0)</f>
        <v>0</v>
      </c>
      <c r="AL18" s="143">
        <f>AJ18+AL17</f>
        <v>0</v>
      </c>
      <c r="AM18" s="146">
        <f>IFERROR(AL18/$I16,0)</f>
        <v>0</v>
      </c>
    </row>
    <row r="19" spans="2:39" ht="15" customHeight="1" outlineLevel="1" x14ac:dyDescent="0.2">
      <c r="B19" s="129"/>
      <c r="C19" s="342" t="str">
        <f>[1]planilha!C13</f>
        <v>1.1.3</v>
      </c>
      <c r="D19" s="344" t="str">
        <f>[1]planilha!D13</f>
        <v xml:space="preserve">RELATÓRIO DE VIABILIDADE TÉCNICA E ECONÔMICA, PARECER TÉCNICO - DIAGNÓSTICO E ANÁLISE DOS DADOS COLETADOS </v>
      </c>
      <c r="E19" s="346" t="s">
        <v>529</v>
      </c>
      <c r="G19" s="348">
        <v>1</v>
      </c>
      <c r="H19" s="351"/>
      <c r="I19" s="354">
        <f>ROUND(H19*G19,2)</f>
        <v>0</v>
      </c>
      <c r="K19" s="137" t="s">
        <v>570</v>
      </c>
      <c r="L19" s="138"/>
      <c r="N19" s="137"/>
      <c r="O19" s="145"/>
      <c r="P19" s="137"/>
      <c r="Q19" s="145"/>
      <c r="R19" s="137"/>
      <c r="S19" s="145"/>
      <c r="T19" s="137"/>
      <c r="U19" s="145"/>
      <c r="V19" s="137"/>
      <c r="W19" s="145"/>
      <c r="X19" s="137"/>
      <c r="Y19" s="145"/>
      <c r="Z19" s="137"/>
      <c r="AA19" s="145"/>
      <c r="AB19" s="137"/>
      <c r="AC19" s="145"/>
      <c r="AD19" s="137"/>
      <c r="AE19" s="145"/>
      <c r="AF19" s="137"/>
      <c r="AG19" s="145"/>
      <c r="AH19" s="137"/>
      <c r="AI19" s="145"/>
      <c r="AJ19" s="137"/>
      <c r="AK19" s="145"/>
      <c r="AL19" s="137"/>
      <c r="AM19" s="145"/>
    </row>
    <row r="20" spans="2:39" ht="15" customHeight="1" outlineLevel="1" x14ac:dyDescent="0.2">
      <c r="B20" s="129"/>
      <c r="C20" s="343"/>
      <c r="D20" s="345"/>
      <c r="E20" s="347"/>
      <c r="G20" s="349"/>
      <c r="H20" s="352"/>
      <c r="I20" s="355"/>
      <c r="K20" s="335" t="s">
        <v>571</v>
      </c>
      <c r="L20" s="139" t="s">
        <v>572</v>
      </c>
      <c r="N20" s="140">
        <f>O20*I19</f>
        <v>0</v>
      </c>
      <c r="O20" s="141">
        <v>0</v>
      </c>
      <c r="P20" s="140">
        <f>Q20*$I19</f>
        <v>0</v>
      </c>
      <c r="Q20" s="141">
        <v>0</v>
      </c>
      <c r="R20" s="140">
        <f>S20*$I19</f>
        <v>0</v>
      </c>
      <c r="S20" s="141">
        <v>0.33</v>
      </c>
      <c r="T20" s="140">
        <f>U20*$I19</f>
        <v>0</v>
      </c>
      <c r="U20" s="141">
        <v>0.33</v>
      </c>
      <c r="V20" s="140">
        <f>W20*$I19</f>
        <v>0</v>
      </c>
      <c r="W20" s="141">
        <v>0.34</v>
      </c>
      <c r="X20" s="140">
        <f>Y20*$I19</f>
        <v>0</v>
      </c>
      <c r="Y20" s="141">
        <v>0</v>
      </c>
      <c r="Z20" s="140">
        <f>AA20*$I19</f>
        <v>0</v>
      </c>
      <c r="AA20" s="141">
        <v>0</v>
      </c>
      <c r="AB20" s="140">
        <f>AC20*$I19</f>
        <v>0</v>
      </c>
      <c r="AC20" s="141">
        <v>0</v>
      </c>
      <c r="AD20" s="140">
        <f>AE20*$I19</f>
        <v>0</v>
      </c>
      <c r="AE20" s="141">
        <v>0</v>
      </c>
      <c r="AF20" s="140">
        <f>AG20*$I19</f>
        <v>0</v>
      </c>
      <c r="AG20" s="141">
        <v>0</v>
      </c>
      <c r="AH20" s="140">
        <f>AI20*$I19</f>
        <v>0</v>
      </c>
      <c r="AI20" s="141">
        <v>0</v>
      </c>
      <c r="AJ20" s="140">
        <f>AK20*$I19</f>
        <v>0</v>
      </c>
      <c r="AK20" s="141">
        <v>0</v>
      </c>
      <c r="AL20" s="140">
        <f>AM20*$I19</f>
        <v>0</v>
      </c>
      <c r="AM20" s="141">
        <v>0</v>
      </c>
    </row>
    <row r="21" spans="2:39" ht="15" customHeight="1" outlineLevel="1" x14ac:dyDescent="0.2">
      <c r="B21" s="129"/>
      <c r="C21" s="343"/>
      <c r="D21" s="345"/>
      <c r="E21" s="347"/>
      <c r="G21" s="349"/>
      <c r="H21" s="352"/>
      <c r="I21" s="355"/>
      <c r="K21" s="336"/>
      <c r="L21" s="142" t="s">
        <v>573</v>
      </c>
      <c r="N21" s="143">
        <f>N20</f>
        <v>0</v>
      </c>
      <c r="O21" s="146">
        <f>IFERROR(N21/$I19,0)</f>
        <v>0</v>
      </c>
      <c r="P21" s="143">
        <f>N21+P20</f>
        <v>0</v>
      </c>
      <c r="Q21" s="146">
        <f>IFERROR(P21/$I19,0)</f>
        <v>0</v>
      </c>
      <c r="R21" s="143">
        <f>P21+R20</f>
        <v>0</v>
      </c>
      <c r="S21" s="146">
        <f>IFERROR(R21/$I19,0)</f>
        <v>0</v>
      </c>
      <c r="T21" s="143">
        <f>R21+T20</f>
        <v>0</v>
      </c>
      <c r="U21" s="146">
        <f>IFERROR(T21/$I19,0)</f>
        <v>0</v>
      </c>
      <c r="V21" s="143">
        <f>T21+V20</f>
        <v>0</v>
      </c>
      <c r="W21" s="146">
        <f>IFERROR(V21/$I19,0)</f>
        <v>0</v>
      </c>
      <c r="X21" s="143">
        <f>V21+X20</f>
        <v>0</v>
      </c>
      <c r="Y21" s="146">
        <f>IFERROR(X21/$I19,0)</f>
        <v>0</v>
      </c>
      <c r="Z21" s="143">
        <f>X21+Z20</f>
        <v>0</v>
      </c>
      <c r="AA21" s="146">
        <f>IFERROR(Z21/$I19,0)</f>
        <v>0</v>
      </c>
      <c r="AB21" s="143">
        <f>Z21+AB20</f>
        <v>0</v>
      </c>
      <c r="AC21" s="146">
        <f>IFERROR(AB21/$I19,0)</f>
        <v>0</v>
      </c>
      <c r="AD21" s="143">
        <f>AB21+AD20</f>
        <v>0</v>
      </c>
      <c r="AE21" s="146">
        <f>IFERROR(AD21/$I19,0)</f>
        <v>0</v>
      </c>
      <c r="AF21" s="143">
        <f>AD21+AF20</f>
        <v>0</v>
      </c>
      <c r="AG21" s="146">
        <f>IFERROR(AF21/$I19,0)</f>
        <v>0</v>
      </c>
      <c r="AH21" s="143">
        <f>AF21+AH20</f>
        <v>0</v>
      </c>
      <c r="AI21" s="146">
        <f>IFERROR(AH21/$I19,0)</f>
        <v>0</v>
      </c>
      <c r="AJ21" s="143">
        <f>AH21+AJ20</f>
        <v>0</v>
      </c>
      <c r="AK21" s="146">
        <f>IFERROR(AJ21/$I19,0)</f>
        <v>0</v>
      </c>
      <c r="AL21" s="143">
        <f>AJ21+AL20</f>
        <v>0</v>
      </c>
      <c r="AM21" s="146">
        <f>IFERROR(AL21/$I19,0)</f>
        <v>0</v>
      </c>
    </row>
    <row r="22" spans="2:39" ht="32.1" customHeight="1" thickBot="1" x14ac:dyDescent="0.25">
      <c r="C22" s="280"/>
      <c r="D22" s="287">
        <f>C9</f>
        <v>1</v>
      </c>
      <c r="E22" s="281"/>
      <c r="F22" s="147"/>
      <c r="G22" s="282"/>
      <c r="H22" s="283"/>
      <c r="I22" s="284">
        <f>SUM(I13:I21)</f>
        <v>0</v>
      </c>
      <c r="J22" s="148"/>
      <c r="K22" s="285"/>
      <c r="L22" s="286"/>
      <c r="M22" s="148"/>
      <c r="N22" s="149">
        <f>SUMIF($L9:$L21,$L20,N9:N21)</f>
        <v>0</v>
      </c>
      <c r="O22" s="150">
        <f>IFERROR(N22/I22,0)</f>
        <v>0</v>
      </c>
      <c r="P22" s="149">
        <f>SUMIF($L9:$L21,$L20,P9:P21)</f>
        <v>0</v>
      </c>
      <c r="Q22" s="150">
        <f>IFERROR(P22/$I22,0)</f>
        <v>0</v>
      </c>
      <c r="R22" s="149">
        <f>SUMIF($L9:$L21,$L20,R9:R21)</f>
        <v>0</v>
      </c>
      <c r="S22" s="150">
        <f>IFERROR(R22/$I22,0)</f>
        <v>0</v>
      </c>
      <c r="T22" s="149">
        <f>SUMIF($L9:$L21,$L20,T9:T21)</f>
        <v>0</v>
      </c>
      <c r="U22" s="150">
        <f>IFERROR(T22/$I22,0)</f>
        <v>0</v>
      </c>
      <c r="V22" s="149">
        <f>SUMIF($L9:$L21,$L20,V9:V21)</f>
        <v>0</v>
      </c>
      <c r="W22" s="150">
        <f>IFERROR(V22/$I22,0)</f>
        <v>0</v>
      </c>
      <c r="X22" s="149">
        <f>SUMIF($L9:$L21,$L20,X9:X21)</f>
        <v>0</v>
      </c>
      <c r="Y22" s="150">
        <f>IFERROR(X22/$I22,0)</f>
        <v>0</v>
      </c>
      <c r="Z22" s="149">
        <f>SUMIF($L9:$L21,$L20,Z9:Z21)</f>
        <v>0</v>
      </c>
      <c r="AA22" s="150">
        <f>IFERROR(Z22/$I22,0)</f>
        <v>0</v>
      </c>
      <c r="AB22" s="149">
        <f>SUMIF($L9:$L21,$L20,AB9:AB21)</f>
        <v>0</v>
      </c>
      <c r="AC22" s="150">
        <f>IFERROR(AB22/$I22,0)</f>
        <v>0</v>
      </c>
      <c r="AD22" s="149">
        <f>SUMIF($L9:$L21,$L20,AD9:AD21)</f>
        <v>0</v>
      </c>
      <c r="AE22" s="150">
        <f>IFERROR(AD22/$I22,0)</f>
        <v>0</v>
      </c>
      <c r="AF22" s="149">
        <f>SUMIF($L9:$L21,$L20,AF9:AF21)</f>
        <v>0</v>
      </c>
      <c r="AG22" s="150">
        <f>IFERROR(AF22/$I22,0)</f>
        <v>0</v>
      </c>
      <c r="AH22" s="149">
        <f>SUMIF($L9:$L21,$L20,AH9:AH21)</f>
        <v>0</v>
      </c>
      <c r="AI22" s="150">
        <f>IFERROR(AH22/$I22,0)</f>
        <v>0</v>
      </c>
      <c r="AJ22" s="149">
        <f>SUMIF($L9:$L21,$L20,AJ9:AJ21)</f>
        <v>0</v>
      </c>
      <c r="AK22" s="150">
        <f>IFERROR(AJ22/$I22,0)</f>
        <v>0</v>
      </c>
      <c r="AL22" s="149">
        <f>SUMIF($L9:$L21,$L21,AL9:AL21)</f>
        <v>0</v>
      </c>
      <c r="AM22" s="150">
        <f>IFERROR(AL22/$I22,0)</f>
        <v>0</v>
      </c>
    </row>
    <row r="23" spans="2:39" ht="32.1" customHeight="1" x14ac:dyDescent="0.2">
      <c r="B23" s="129"/>
      <c r="C23" s="130">
        <f>[1]planilha!C16</f>
        <v>2</v>
      </c>
      <c r="D23" s="288" t="str">
        <f>[1]planilha!D16</f>
        <v>Projetos</v>
      </c>
      <c r="E23" s="131"/>
      <c r="F23" s="122"/>
      <c r="G23" s="132"/>
      <c r="H23" s="133"/>
      <c r="I23" s="134"/>
      <c r="J23" s="122"/>
      <c r="K23" s="135"/>
      <c r="L23" s="136"/>
      <c r="M23" s="122"/>
      <c r="N23" s="135"/>
      <c r="O23" s="151"/>
      <c r="P23" s="135"/>
      <c r="Q23" s="151"/>
      <c r="R23" s="135"/>
      <c r="S23" s="151"/>
      <c r="T23" s="135"/>
      <c r="U23" s="151"/>
      <c r="V23" s="135"/>
      <c r="W23" s="151"/>
      <c r="X23" s="135"/>
      <c r="Y23" s="151"/>
      <c r="Z23" s="135"/>
      <c r="AA23" s="151"/>
      <c r="AB23" s="135"/>
      <c r="AC23" s="151"/>
      <c r="AD23" s="135"/>
      <c r="AE23" s="151"/>
      <c r="AF23" s="135"/>
      <c r="AG23" s="151"/>
      <c r="AH23" s="135"/>
      <c r="AI23" s="151"/>
      <c r="AJ23" s="135"/>
      <c r="AK23" s="151"/>
      <c r="AL23" s="135"/>
      <c r="AM23" s="151"/>
    </row>
    <row r="24" spans="2:39" ht="15" customHeight="1" outlineLevel="1" x14ac:dyDescent="0.2">
      <c r="B24" s="129"/>
      <c r="C24" s="342" t="str">
        <f>[1]planilha!C17</f>
        <v>2.1</v>
      </c>
      <c r="D24" s="344" t="str">
        <f>[1]planilha!D17</f>
        <v>ESTUDOS PRELIMINARES</v>
      </c>
      <c r="E24" s="346" t="s">
        <v>529</v>
      </c>
      <c r="G24" s="348">
        <v>1</v>
      </c>
      <c r="H24" s="351"/>
      <c r="I24" s="354">
        <f t="shared" ref="I24:I30" si="0">ROUND(H24*G24,2)</f>
        <v>0</v>
      </c>
      <c r="K24" s="137" t="s">
        <v>570</v>
      </c>
      <c r="L24" s="138"/>
      <c r="N24" s="137"/>
      <c r="O24" s="152"/>
      <c r="P24" s="137"/>
      <c r="Q24" s="152"/>
      <c r="R24" s="137"/>
      <c r="S24" s="152"/>
      <c r="T24" s="137"/>
      <c r="U24" s="152"/>
      <c r="V24" s="137"/>
      <c r="W24" s="152"/>
      <c r="X24" s="137"/>
      <c r="Y24" s="152"/>
      <c r="Z24" s="137"/>
      <c r="AA24" s="152"/>
      <c r="AB24" s="137"/>
      <c r="AC24" s="152"/>
      <c r="AD24" s="137"/>
      <c r="AE24" s="152"/>
      <c r="AF24" s="137"/>
      <c r="AG24" s="152"/>
      <c r="AH24" s="137"/>
      <c r="AI24" s="152"/>
      <c r="AJ24" s="137"/>
      <c r="AK24" s="152"/>
      <c r="AL24" s="137"/>
      <c r="AM24" s="152"/>
    </row>
    <row r="25" spans="2:39" ht="15" customHeight="1" outlineLevel="1" x14ac:dyDescent="0.2">
      <c r="B25" s="129"/>
      <c r="C25" s="343"/>
      <c r="D25" s="345"/>
      <c r="E25" s="347"/>
      <c r="G25" s="349"/>
      <c r="H25" s="352"/>
      <c r="I25" s="355"/>
      <c r="K25" s="335" t="s">
        <v>571</v>
      </c>
      <c r="L25" s="139" t="s">
        <v>572</v>
      </c>
      <c r="N25" s="140">
        <f>O25*I24</f>
        <v>0</v>
      </c>
      <c r="O25" s="153">
        <v>0</v>
      </c>
      <c r="P25" s="140">
        <f>Q25*I24</f>
        <v>0</v>
      </c>
      <c r="Q25" s="141">
        <v>0</v>
      </c>
      <c r="R25" s="140">
        <f>S25*$I24</f>
        <v>0</v>
      </c>
      <c r="S25" s="141">
        <v>0</v>
      </c>
      <c r="T25" s="140">
        <f>U25*$I24</f>
        <v>0</v>
      </c>
      <c r="U25" s="141">
        <v>0</v>
      </c>
      <c r="V25" s="140">
        <f>W25*$I24</f>
        <v>0</v>
      </c>
      <c r="W25" s="141">
        <f>(0.96/4)+0.01</f>
        <v>0.25</v>
      </c>
      <c r="X25" s="140">
        <f>Y25*$I24</f>
        <v>0</v>
      </c>
      <c r="Y25" s="141">
        <f>(0.96/4)+0.015</f>
        <v>0.255</v>
      </c>
      <c r="Z25" s="140">
        <f>AA25*$I24</f>
        <v>0</v>
      </c>
      <c r="AA25" s="141">
        <f>(0.96/4)+0.015</f>
        <v>0.255</v>
      </c>
      <c r="AB25" s="140">
        <f>AC25*$I24</f>
        <v>0</v>
      </c>
      <c r="AC25" s="141">
        <f>(0.96/4)</f>
        <v>0.24</v>
      </c>
      <c r="AD25" s="140">
        <f>AE25*$I24</f>
        <v>0</v>
      </c>
      <c r="AE25" s="141">
        <v>0</v>
      </c>
      <c r="AF25" s="140">
        <f>AG25*$I24</f>
        <v>0</v>
      </c>
      <c r="AG25" s="141">
        <v>0</v>
      </c>
      <c r="AH25" s="140">
        <f>AI25*$I24</f>
        <v>0</v>
      </c>
      <c r="AI25" s="141">
        <v>0</v>
      </c>
      <c r="AJ25" s="140">
        <f>AK25*$I24</f>
        <v>0</v>
      </c>
      <c r="AK25" s="141">
        <v>0</v>
      </c>
      <c r="AL25" s="140">
        <f>AM25*$I24</f>
        <v>0</v>
      </c>
      <c r="AM25" s="141">
        <v>0</v>
      </c>
    </row>
    <row r="26" spans="2:39" ht="15" customHeight="1" outlineLevel="1" x14ac:dyDescent="0.2">
      <c r="B26" s="129"/>
      <c r="C26" s="357"/>
      <c r="D26" s="358"/>
      <c r="E26" s="359"/>
      <c r="G26" s="360"/>
      <c r="H26" s="361"/>
      <c r="I26" s="362"/>
      <c r="K26" s="336"/>
      <c r="L26" s="142" t="s">
        <v>573</v>
      </c>
      <c r="N26" s="143">
        <f>N25</f>
        <v>0</v>
      </c>
      <c r="O26" s="154">
        <f>IFERROR(N26/I24,0)</f>
        <v>0</v>
      </c>
      <c r="P26" s="143">
        <f>N26+P25</f>
        <v>0</v>
      </c>
      <c r="Q26" s="144">
        <f>IFERROR(P26/$I24,0)</f>
        <v>0</v>
      </c>
      <c r="R26" s="143">
        <f>P26+R25</f>
        <v>0</v>
      </c>
      <c r="S26" s="144">
        <f>IFERROR(R26/$I24,0)</f>
        <v>0</v>
      </c>
      <c r="T26" s="143">
        <f>R26+T25</f>
        <v>0</v>
      </c>
      <c r="U26" s="144">
        <f>IFERROR(T26/$I24,0)</f>
        <v>0</v>
      </c>
      <c r="V26" s="143">
        <f>T26+V25</f>
        <v>0</v>
      </c>
      <c r="W26" s="144">
        <f>IFERROR(V26/$I24,0)</f>
        <v>0</v>
      </c>
      <c r="X26" s="143">
        <f>V26+X25</f>
        <v>0</v>
      </c>
      <c r="Y26" s="144">
        <f>IFERROR(X26/$I24,0)</f>
        <v>0</v>
      </c>
      <c r="Z26" s="143">
        <f>X26+Z25</f>
        <v>0</v>
      </c>
      <c r="AA26" s="144">
        <f>IFERROR(Z26/$I24,0)</f>
        <v>0</v>
      </c>
      <c r="AB26" s="143">
        <f>Z26+AB25</f>
        <v>0</v>
      </c>
      <c r="AC26" s="144">
        <f>IFERROR(AB26/$I24,0)</f>
        <v>0</v>
      </c>
      <c r="AD26" s="143">
        <f>AB26+AD25</f>
        <v>0</v>
      </c>
      <c r="AE26" s="144">
        <f>IFERROR(AD26/$I24,0)</f>
        <v>0</v>
      </c>
      <c r="AF26" s="143">
        <f>AD26+AF25</f>
        <v>0</v>
      </c>
      <c r="AG26" s="144">
        <f>IFERROR(AF26/$I24,0)</f>
        <v>0</v>
      </c>
      <c r="AH26" s="143">
        <f>AF26+AH25</f>
        <v>0</v>
      </c>
      <c r="AI26" s="144">
        <f>IFERROR(AH26/$I24,0)</f>
        <v>0</v>
      </c>
      <c r="AJ26" s="143">
        <f>AH26+AJ25</f>
        <v>0</v>
      </c>
      <c r="AK26" s="144">
        <f>IFERROR(AJ26/$I24,0)</f>
        <v>0</v>
      </c>
      <c r="AL26" s="143">
        <f>AJ26+AL25</f>
        <v>0</v>
      </c>
      <c r="AM26" s="144">
        <f>IFERROR(AL26/$I24,0)</f>
        <v>0</v>
      </c>
    </row>
    <row r="27" spans="2:39" ht="15" customHeight="1" outlineLevel="1" x14ac:dyDescent="0.2">
      <c r="B27" s="129"/>
      <c r="C27" s="342" t="str">
        <f>[1]planilha!C20</f>
        <v>2.2</v>
      </c>
      <c r="D27" s="344" t="str">
        <f>[1]planilha!D20</f>
        <v>PROJETOS BÁSICOS</v>
      </c>
      <c r="E27" s="346" t="s">
        <v>529</v>
      </c>
      <c r="G27" s="348">
        <v>1</v>
      </c>
      <c r="H27" s="351"/>
      <c r="I27" s="354">
        <f t="shared" ref="I27" si="1">ROUND(H27*G27,2)</f>
        <v>0</v>
      </c>
      <c r="K27" s="137" t="s">
        <v>570</v>
      </c>
      <c r="L27" s="138"/>
      <c r="N27" s="137"/>
      <c r="O27" s="152"/>
      <c r="P27" s="137"/>
      <c r="Q27" s="152"/>
      <c r="R27" s="137"/>
      <c r="S27" s="152"/>
      <c r="T27" s="137"/>
      <c r="U27" s="152"/>
      <c r="V27" s="137"/>
      <c r="W27" s="152"/>
      <c r="X27" s="137"/>
      <c r="Y27" s="152"/>
      <c r="Z27" s="137"/>
      <c r="AA27" s="152"/>
      <c r="AB27" s="137"/>
      <c r="AC27" s="152"/>
      <c r="AD27" s="137"/>
      <c r="AE27" s="152"/>
      <c r="AF27" s="137"/>
      <c r="AG27" s="152"/>
      <c r="AH27" s="137"/>
      <c r="AI27" s="152"/>
      <c r="AJ27" s="137"/>
      <c r="AK27" s="152"/>
      <c r="AL27" s="137"/>
      <c r="AM27" s="152"/>
    </row>
    <row r="28" spans="2:39" ht="15" customHeight="1" outlineLevel="1" x14ac:dyDescent="0.2">
      <c r="B28" s="129"/>
      <c r="C28" s="343"/>
      <c r="D28" s="345"/>
      <c r="E28" s="347"/>
      <c r="G28" s="349"/>
      <c r="H28" s="352"/>
      <c r="I28" s="355"/>
      <c r="K28" s="335" t="s">
        <v>571</v>
      </c>
      <c r="L28" s="139" t="s">
        <v>572</v>
      </c>
      <c r="N28" s="140">
        <f>O28*I27</f>
        <v>0</v>
      </c>
      <c r="O28" s="153">
        <v>0</v>
      </c>
      <c r="P28" s="140">
        <f>Q28*$I27</f>
        <v>0</v>
      </c>
      <c r="Q28" s="141">
        <v>0</v>
      </c>
      <c r="R28" s="140">
        <f>S28*$I27</f>
        <v>0</v>
      </c>
      <c r="S28" s="141">
        <v>0</v>
      </c>
      <c r="T28" s="140">
        <f>U28*$I27</f>
        <v>0</v>
      </c>
      <c r="U28" s="141">
        <v>0</v>
      </c>
      <c r="V28" s="140">
        <f>W28*$I27</f>
        <v>0</v>
      </c>
      <c r="W28" s="141">
        <v>0</v>
      </c>
      <c r="X28" s="140">
        <f>Y28*$I27</f>
        <v>0</v>
      </c>
      <c r="Y28" s="141">
        <v>0</v>
      </c>
      <c r="Z28" s="140">
        <f>AA28*$I27</f>
        <v>0</v>
      </c>
      <c r="AA28" s="141">
        <v>0</v>
      </c>
      <c r="AB28" s="140">
        <f>AC28*$I27</f>
        <v>0</v>
      </c>
      <c r="AC28" s="141">
        <f>0.16+0.015</f>
        <v>0.17499999999999999</v>
      </c>
      <c r="AD28" s="140">
        <f>AE28*$I27</f>
        <v>0</v>
      </c>
      <c r="AE28" s="141">
        <f>0.2+0.015</f>
        <v>0.21500000000000002</v>
      </c>
      <c r="AF28" s="140">
        <f>AG28*$I27</f>
        <v>0</v>
      </c>
      <c r="AG28" s="141">
        <f>0.2+0.01</f>
        <v>0.21000000000000002</v>
      </c>
      <c r="AH28" s="140">
        <f>AI28*$I27</f>
        <v>0</v>
      </c>
      <c r="AI28" s="141">
        <v>0.2</v>
      </c>
      <c r="AJ28" s="140">
        <f>AK28*$I27</f>
        <v>0</v>
      </c>
      <c r="AK28" s="141">
        <v>0.2</v>
      </c>
      <c r="AL28" s="140">
        <f>AM28*$I27</f>
        <v>0</v>
      </c>
      <c r="AM28" s="141">
        <v>0</v>
      </c>
    </row>
    <row r="29" spans="2:39" ht="15" customHeight="1" outlineLevel="1" x14ac:dyDescent="0.2">
      <c r="B29" s="129"/>
      <c r="C29" s="357"/>
      <c r="D29" s="358"/>
      <c r="E29" s="359"/>
      <c r="G29" s="360"/>
      <c r="H29" s="361"/>
      <c r="I29" s="362"/>
      <c r="K29" s="336"/>
      <c r="L29" s="142" t="s">
        <v>573</v>
      </c>
      <c r="N29" s="143">
        <f>N28</f>
        <v>0</v>
      </c>
      <c r="O29" s="154">
        <f>IFERROR(N29/I27,0)</f>
        <v>0</v>
      </c>
      <c r="P29" s="143">
        <f>N29+P28</f>
        <v>0</v>
      </c>
      <c r="Q29" s="144">
        <f>IFERROR(P29/$I27,0)</f>
        <v>0</v>
      </c>
      <c r="R29" s="143">
        <f>P29+R28</f>
        <v>0</v>
      </c>
      <c r="S29" s="144">
        <f>IFERROR(R29/$I27,0)</f>
        <v>0</v>
      </c>
      <c r="T29" s="143">
        <f>R29+T28</f>
        <v>0</v>
      </c>
      <c r="U29" s="144">
        <f>IFERROR(T29/$I27,0)</f>
        <v>0</v>
      </c>
      <c r="V29" s="143">
        <f>T29+V28</f>
        <v>0</v>
      </c>
      <c r="W29" s="144">
        <f>IFERROR(V29/$I27,0)</f>
        <v>0</v>
      </c>
      <c r="X29" s="143">
        <f>V29+X28</f>
        <v>0</v>
      </c>
      <c r="Y29" s="144">
        <f>IFERROR(X29/$I27,0)</f>
        <v>0</v>
      </c>
      <c r="Z29" s="143">
        <f>X29+Z28</f>
        <v>0</v>
      </c>
      <c r="AA29" s="144">
        <f>IFERROR(Z29/$I27,0)</f>
        <v>0</v>
      </c>
      <c r="AB29" s="143">
        <f>Z29+AB28</f>
        <v>0</v>
      </c>
      <c r="AC29" s="144">
        <f>IFERROR(AB29/$I27,0)</f>
        <v>0</v>
      </c>
      <c r="AD29" s="143">
        <f>AB29+AD28</f>
        <v>0</v>
      </c>
      <c r="AE29" s="144">
        <f>IFERROR(AD29/$I27,0)</f>
        <v>0</v>
      </c>
      <c r="AF29" s="143">
        <f>AD29+AF28</f>
        <v>0</v>
      </c>
      <c r="AG29" s="144">
        <f>IFERROR(AF29/$I27,0)</f>
        <v>0</v>
      </c>
      <c r="AH29" s="143">
        <f>AF29+AH28</f>
        <v>0</v>
      </c>
      <c r="AI29" s="144">
        <f>IFERROR(AH29/$I27,0)</f>
        <v>0</v>
      </c>
      <c r="AJ29" s="143">
        <f>AH29+AJ28</f>
        <v>0</v>
      </c>
      <c r="AK29" s="144">
        <f>IFERROR(AJ29/$I27,0)</f>
        <v>0</v>
      </c>
      <c r="AL29" s="143">
        <f>AJ29+AL28</f>
        <v>0</v>
      </c>
      <c r="AM29" s="144">
        <f>IFERROR(AL29/$I27,0)</f>
        <v>0</v>
      </c>
    </row>
    <row r="30" spans="2:39" ht="15" customHeight="1" outlineLevel="1" x14ac:dyDescent="0.2">
      <c r="B30" s="129"/>
      <c r="C30" s="342" t="str">
        <f>[1]planilha!C26</f>
        <v>2.3</v>
      </c>
      <c r="D30" s="344" t="str">
        <f>[1]planilha!D26</f>
        <v>PROJETOS EXECUTIVOS</v>
      </c>
      <c r="E30" s="346" t="s">
        <v>529</v>
      </c>
      <c r="G30" s="348">
        <v>1</v>
      </c>
      <c r="H30" s="351"/>
      <c r="I30" s="354">
        <f t="shared" si="0"/>
        <v>0</v>
      </c>
      <c r="K30" s="137" t="s">
        <v>570</v>
      </c>
      <c r="L30" s="138"/>
      <c r="N30" s="137"/>
      <c r="O30" s="152"/>
      <c r="P30" s="137"/>
      <c r="Q30" s="152"/>
      <c r="R30" s="137"/>
      <c r="S30" s="152"/>
      <c r="T30" s="137"/>
      <c r="U30" s="152"/>
      <c r="V30" s="137"/>
      <c r="W30" s="152"/>
      <c r="X30" s="137"/>
      <c r="Y30" s="152"/>
      <c r="Z30" s="137"/>
      <c r="AA30" s="152"/>
      <c r="AB30" s="137"/>
      <c r="AC30" s="152"/>
      <c r="AD30" s="137"/>
      <c r="AE30" s="152"/>
      <c r="AF30" s="137"/>
      <c r="AG30" s="152"/>
      <c r="AH30" s="137"/>
      <c r="AI30" s="152"/>
      <c r="AJ30" s="137"/>
      <c r="AK30" s="152"/>
      <c r="AL30" s="137"/>
      <c r="AM30" s="152"/>
    </row>
    <row r="31" spans="2:39" ht="15" customHeight="1" outlineLevel="1" x14ac:dyDescent="0.2">
      <c r="B31" s="129"/>
      <c r="C31" s="343"/>
      <c r="D31" s="345"/>
      <c r="E31" s="347"/>
      <c r="G31" s="349"/>
      <c r="H31" s="352"/>
      <c r="I31" s="355"/>
      <c r="K31" s="335" t="s">
        <v>571</v>
      </c>
      <c r="L31" s="139" t="s">
        <v>572</v>
      </c>
      <c r="N31" s="140">
        <f>O31*I30</f>
        <v>0</v>
      </c>
      <c r="O31" s="153">
        <v>0</v>
      </c>
      <c r="P31" s="140">
        <f>Q31*$I30</f>
        <v>0</v>
      </c>
      <c r="Q31" s="141">
        <v>0</v>
      </c>
      <c r="R31" s="140">
        <f>S31*$I30</f>
        <v>0</v>
      </c>
      <c r="S31" s="141">
        <v>0</v>
      </c>
      <c r="T31" s="140">
        <f>U31*$I30</f>
        <v>0</v>
      </c>
      <c r="U31" s="141">
        <v>0</v>
      </c>
      <c r="V31" s="140">
        <f>W31*$I30</f>
        <v>0</v>
      </c>
      <c r="W31" s="141">
        <v>0</v>
      </c>
      <c r="X31" s="140">
        <f>Y31*$I30</f>
        <v>0</v>
      </c>
      <c r="Y31" s="141">
        <v>0</v>
      </c>
      <c r="Z31" s="140">
        <f>AA31*$I30</f>
        <v>0</v>
      </c>
      <c r="AA31" s="141">
        <v>0</v>
      </c>
      <c r="AB31" s="140">
        <f>AC31*$I30</f>
        <v>0</v>
      </c>
      <c r="AC31" s="141">
        <v>0</v>
      </c>
      <c r="AD31" s="140">
        <f>AE31*$I30</f>
        <v>0</v>
      </c>
      <c r="AE31" s="141">
        <v>0</v>
      </c>
      <c r="AF31" s="140">
        <f>AG31*$I30</f>
        <v>0</v>
      </c>
      <c r="AG31" s="141">
        <v>0.34</v>
      </c>
      <c r="AH31" s="140">
        <f>AI31*$I30</f>
        <v>0</v>
      </c>
      <c r="AI31" s="141">
        <v>0.33</v>
      </c>
      <c r="AJ31" s="140">
        <f>AK31*$I30</f>
        <v>0</v>
      </c>
      <c r="AK31" s="141">
        <v>0.33</v>
      </c>
      <c r="AL31" s="140">
        <f>AM31*$I30</f>
        <v>0</v>
      </c>
      <c r="AM31" s="141">
        <v>0</v>
      </c>
    </row>
    <row r="32" spans="2:39" ht="15" customHeight="1" outlineLevel="1" x14ac:dyDescent="0.2">
      <c r="B32" s="129"/>
      <c r="C32" s="343"/>
      <c r="D32" s="345"/>
      <c r="E32" s="347"/>
      <c r="G32" s="350"/>
      <c r="H32" s="353"/>
      <c r="I32" s="356"/>
      <c r="K32" s="336"/>
      <c r="L32" s="142" t="s">
        <v>573</v>
      </c>
      <c r="N32" s="143">
        <f>N31</f>
        <v>0</v>
      </c>
      <c r="O32" s="155">
        <f>IFERROR(N32/I30,0)</f>
        <v>0</v>
      </c>
      <c r="P32" s="143">
        <f>N32+P31</f>
        <v>0</v>
      </c>
      <c r="Q32" s="144">
        <f>IFERROR(P32/$I30,0)</f>
        <v>0</v>
      </c>
      <c r="R32" s="143">
        <f>P32+R31</f>
        <v>0</v>
      </c>
      <c r="S32" s="144">
        <f>IFERROR(R32/$I30,0)</f>
        <v>0</v>
      </c>
      <c r="T32" s="143">
        <f>R32+T31</f>
        <v>0</v>
      </c>
      <c r="U32" s="144">
        <f>IFERROR(T32/$I30,0)</f>
        <v>0</v>
      </c>
      <c r="V32" s="143">
        <f>T32+V31</f>
        <v>0</v>
      </c>
      <c r="W32" s="144">
        <f>IFERROR(V32/$I30,0)</f>
        <v>0</v>
      </c>
      <c r="X32" s="143">
        <f>V32+X31</f>
        <v>0</v>
      </c>
      <c r="Y32" s="144">
        <f>IFERROR(X32/$I30,0)</f>
        <v>0</v>
      </c>
      <c r="Z32" s="143">
        <f>X32+Z31</f>
        <v>0</v>
      </c>
      <c r="AA32" s="144">
        <f>IFERROR(Z32/$I30,0)</f>
        <v>0</v>
      </c>
      <c r="AB32" s="143">
        <f>Z32+AB31</f>
        <v>0</v>
      </c>
      <c r="AC32" s="144">
        <f>IFERROR(AB32/$I30,0)</f>
        <v>0</v>
      </c>
      <c r="AD32" s="143">
        <f>AB32+AD31</f>
        <v>0</v>
      </c>
      <c r="AE32" s="144">
        <f>IFERROR(AD32/$I30,0)</f>
        <v>0</v>
      </c>
      <c r="AF32" s="143">
        <f>AD32+AF31</f>
        <v>0</v>
      </c>
      <c r="AG32" s="144">
        <f>IFERROR(AF32/$I30,0)</f>
        <v>0</v>
      </c>
      <c r="AH32" s="143">
        <f>AF32+AH31</f>
        <v>0</v>
      </c>
      <c r="AI32" s="144">
        <f>IFERROR(AH32/$I30,0)</f>
        <v>0</v>
      </c>
      <c r="AJ32" s="143">
        <f>AH32+AJ31</f>
        <v>0</v>
      </c>
      <c r="AK32" s="144">
        <f>IFERROR(AJ32/$I30,0)</f>
        <v>0</v>
      </c>
      <c r="AL32" s="143">
        <f>AJ32+AL31</f>
        <v>0</v>
      </c>
      <c r="AM32" s="144">
        <f>IFERROR(AL32/$I30,0)</f>
        <v>0</v>
      </c>
    </row>
    <row r="33" spans="3:39" s="112" customFormat="1" ht="32.1" customHeight="1" thickBot="1" x14ac:dyDescent="0.25">
      <c r="C33" s="280"/>
      <c r="D33" s="287">
        <f>C23</f>
        <v>2</v>
      </c>
      <c r="E33" s="281"/>
      <c r="F33" s="147"/>
      <c r="G33" s="156"/>
      <c r="H33" s="157"/>
      <c r="I33" s="158">
        <f>SUM(I24:I32)</f>
        <v>0</v>
      </c>
      <c r="J33" s="148"/>
      <c r="K33" s="159"/>
      <c r="L33" s="160"/>
      <c r="M33" s="148"/>
      <c r="N33" s="161">
        <f>SUMIF(L23:L32,L31,N23:N32)</f>
        <v>0</v>
      </c>
      <c r="O33" s="162">
        <f>IFERROR(N33/I33,0)</f>
        <v>0</v>
      </c>
      <c r="P33" s="161">
        <f>SUMIF($L$23:$L$32,$L31,P23:P32)</f>
        <v>0</v>
      </c>
      <c r="Q33" s="162">
        <f>IFERROR(P33/$I33,0)</f>
        <v>0</v>
      </c>
      <c r="R33" s="161">
        <f>SUMIF($L$23:$L$32,$L31,R23:R32)</f>
        <v>0</v>
      </c>
      <c r="S33" s="162">
        <f>IFERROR(R33/$I33,0)</f>
        <v>0</v>
      </c>
      <c r="T33" s="161">
        <f>SUMIF($L$23:$L$32,$L31,T23:T32)</f>
        <v>0</v>
      </c>
      <c r="U33" s="162">
        <f>IFERROR(T33/$I33,0)</f>
        <v>0</v>
      </c>
      <c r="V33" s="161">
        <f>SUMIF($L$23:$L$32,$L31,V23:V32)</f>
        <v>0</v>
      </c>
      <c r="W33" s="162">
        <f>IFERROR(V33/$I33,0)</f>
        <v>0</v>
      </c>
      <c r="X33" s="161">
        <f>SUMIF($L$23:$L$32,$L31,X23:X32)</f>
        <v>0</v>
      </c>
      <c r="Y33" s="162">
        <f>IFERROR(X33/$I33,0)</f>
        <v>0</v>
      </c>
      <c r="Z33" s="161">
        <f>SUMIF($L$23:$L$32,$L31,Z23:Z32)</f>
        <v>0</v>
      </c>
      <c r="AA33" s="162">
        <f>IFERROR(Z33/$I33,0)</f>
        <v>0</v>
      </c>
      <c r="AB33" s="161">
        <f>SUMIF($L$23:$L$32,$L31,AB23:AB32)</f>
        <v>0</v>
      </c>
      <c r="AC33" s="162">
        <f>IFERROR(AB33/$I33,0)</f>
        <v>0</v>
      </c>
      <c r="AD33" s="161">
        <f>SUMIF($L$23:$L$32,$L31,AD23:AD32)</f>
        <v>0</v>
      </c>
      <c r="AE33" s="162">
        <f>IFERROR(AD33/$I33,0)</f>
        <v>0</v>
      </c>
      <c r="AF33" s="161">
        <f>SUMIF($L$23:$L$32,$L31,AF23:AF32)</f>
        <v>0</v>
      </c>
      <c r="AG33" s="162">
        <f>IFERROR(AF33/$I33,0)</f>
        <v>0</v>
      </c>
      <c r="AH33" s="161">
        <f>SUMIF($L$23:$L$32,$L31,AH23:AH32)</f>
        <v>0</v>
      </c>
      <c r="AI33" s="162">
        <f>IFERROR(AH33/$I33,0)</f>
        <v>0</v>
      </c>
      <c r="AJ33" s="161">
        <f>SUMIF($L$23:$L$32,$L31,AJ23:AJ32)</f>
        <v>0</v>
      </c>
      <c r="AK33" s="162">
        <f>IFERROR(AJ33/$I33,0)</f>
        <v>0</v>
      </c>
      <c r="AL33" s="161">
        <f>SUMIF($L$23:$L$32,$L32,AL23:AL32)</f>
        <v>0</v>
      </c>
      <c r="AM33" s="162">
        <f>IFERROR(AL33/$I33,0)</f>
        <v>0</v>
      </c>
    </row>
    <row r="34" spans="3:39" s="112" customFormat="1" thickBot="1" x14ac:dyDescent="0.25">
      <c r="C34" s="123"/>
      <c r="D34" s="124"/>
      <c r="E34" s="125"/>
      <c r="F34" s="126"/>
      <c r="G34" s="127"/>
      <c r="H34" s="127"/>
      <c r="I34" s="127"/>
      <c r="J34" s="128"/>
      <c r="K34" s="124"/>
      <c r="L34" s="124"/>
      <c r="M34" s="128"/>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row>
    <row r="35" spans="3:39" s="112" customFormat="1" ht="32.1" customHeight="1" thickBot="1" x14ac:dyDescent="0.25">
      <c r="C35" s="163"/>
      <c r="D35" s="164" t="s">
        <v>559</v>
      </c>
      <c r="E35" s="165"/>
      <c r="F35" s="122"/>
      <c r="G35" s="337"/>
      <c r="H35" s="338"/>
      <c r="I35" s="339"/>
      <c r="J35" s="122"/>
      <c r="K35" s="166"/>
      <c r="L35" s="167"/>
      <c r="M35" s="122"/>
      <c r="N35" s="168"/>
      <c r="O35" s="169"/>
      <c r="P35" s="168"/>
      <c r="Q35" s="169"/>
      <c r="R35" s="168"/>
      <c r="S35" s="169"/>
      <c r="T35" s="168"/>
      <c r="U35" s="169"/>
      <c r="V35" s="168"/>
      <c r="W35" s="169"/>
      <c r="X35" s="168"/>
      <c r="Y35" s="169"/>
      <c r="Z35" s="168"/>
      <c r="AA35" s="169"/>
      <c r="AB35" s="168"/>
      <c r="AC35" s="169"/>
      <c r="AD35" s="168"/>
      <c r="AE35" s="169"/>
      <c r="AF35" s="168"/>
      <c r="AG35" s="169"/>
      <c r="AH35" s="168"/>
      <c r="AI35" s="169"/>
      <c r="AJ35" s="168"/>
      <c r="AK35" s="169"/>
      <c r="AL35" s="168"/>
      <c r="AM35" s="169"/>
    </row>
    <row r="36" spans="3:39" s="112" customFormat="1" ht="15.75" hidden="1" customHeight="1" x14ac:dyDescent="0.2">
      <c r="C36" s="170"/>
      <c r="D36" s="171" t="s">
        <v>560</v>
      </c>
      <c r="E36" s="172" t="s">
        <v>518</v>
      </c>
      <c r="F36" s="173"/>
      <c r="G36" s="174"/>
      <c r="H36" s="175"/>
      <c r="I36" s="176" t="e">
        <f>SUMIF(#REF!,"$$",I8:I34)</f>
        <v>#REF!</v>
      </c>
      <c r="J36" s="173"/>
      <c r="K36" s="170"/>
      <c r="L36" s="177"/>
      <c r="M36" s="173"/>
      <c r="N36" s="178">
        <f>N33+N22</f>
        <v>0</v>
      </c>
      <c r="O36" s="179" t="e">
        <f>N36/I36</f>
        <v>#REF!</v>
      </c>
      <c r="P36" s="178">
        <f>P33+P22</f>
        <v>0</v>
      </c>
      <c r="Q36" s="179" t="e">
        <f>P36/$I36</f>
        <v>#REF!</v>
      </c>
      <c r="R36" s="178">
        <f>R33+R22</f>
        <v>0</v>
      </c>
      <c r="S36" s="179" t="e">
        <f>R36/$I36</f>
        <v>#REF!</v>
      </c>
      <c r="T36" s="178">
        <f>T33+T22</f>
        <v>0</v>
      </c>
      <c r="U36" s="179" t="e">
        <f>T36/$I36</f>
        <v>#REF!</v>
      </c>
      <c r="V36" s="178">
        <f>V33+V22</f>
        <v>0</v>
      </c>
      <c r="W36" s="179" t="e">
        <f>V36/$I36</f>
        <v>#REF!</v>
      </c>
      <c r="X36" s="178">
        <f>X33+X22</f>
        <v>0</v>
      </c>
      <c r="Y36" s="179" t="e">
        <f>X36/$I36</f>
        <v>#REF!</v>
      </c>
      <c r="Z36" s="178">
        <f>Z33+Z22</f>
        <v>0</v>
      </c>
      <c r="AA36" s="179" t="e">
        <f>Z36/$I36</f>
        <v>#REF!</v>
      </c>
      <c r="AB36" s="178">
        <f>AB33+AB22</f>
        <v>0</v>
      </c>
      <c r="AC36" s="179" t="e">
        <f>AB36/$I36</f>
        <v>#REF!</v>
      </c>
      <c r="AD36" s="178">
        <f>AD33+AD22</f>
        <v>0</v>
      </c>
      <c r="AE36" s="179" t="e">
        <f>AD36/$I36</f>
        <v>#REF!</v>
      </c>
      <c r="AF36" s="178">
        <f>AF33+AF22</f>
        <v>0</v>
      </c>
      <c r="AG36" s="179" t="e">
        <f>AF36/$I36</f>
        <v>#REF!</v>
      </c>
      <c r="AH36" s="178">
        <f>AH33+AH22</f>
        <v>0</v>
      </c>
      <c r="AI36" s="179" t="e">
        <f>AH36/$I36</f>
        <v>#REF!</v>
      </c>
      <c r="AJ36" s="178">
        <f>AJ33+AJ22</f>
        <v>0</v>
      </c>
      <c r="AK36" s="179" t="e">
        <f>AJ36/$I36</f>
        <v>#REF!</v>
      </c>
      <c r="AL36" s="178">
        <f>AL33+AL22</f>
        <v>0</v>
      </c>
      <c r="AM36" s="179" t="e">
        <f>AL36/$I36</f>
        <v>#REF!</v>
      </c>
    </row>
    <row r="37" spans="3:39" s="112" customFormat="1" ht="15.75" hidden="1" customHeight="1" x14ac:dyDescent="0.2">
      <c r="C37" s="180"/>
      <c r="D37" s="181" t="s">
        <v>561</v>
      </c>
      <c r="E37" s="182" t="s">
        <v>562</v>
      </c>
      <c r="F37" s="173"/>
      <c r="G37" s="183">
        <f>'[2]Anexo II -Planilha Orçamentária'!I24</f>
        <v>0</v>
      </c>
      <c r="H37" s="184"/>
      <c r="I37" s="185" t="e">
        <f>G37*I$36</f>
        <v>#REF!</v>
      </c>
      <c r="J37" s="173"/>
      <c r="K37" s="180"/>
      <c r="L37" s="186"/>
      <c r="M37" s="173"/>
      <c r="N37" s="187">
        <f>$G37*N36</f>
        <v>0</v>
      </c>
      <c r="O37" s="188" t="e">
        <f>N37/I37</f>
        <v>#REF!</v>
      </c>
      <c r="P37" s="187">
        <f>$G37*P36</f>
        <v>0</v>
      </c>
      <c r="Q37" s="188" t="e">
        <f>P37/$I37</f>
        <v>#REF!</v>
      </c>
      <c r="R37" s="187">
        <f>$G37*R36</f>
        <v>0</v>
      </c>
      <c r="S37" s="188" t="e">
        <f>R37/$I37</f>
        <v>#REF!</v>
      </c>
      <c r="T37" s="187">
        <f>$G37*T36</f>
        <v>0</v>
      </c>
      <c r="U37" s="188" t="e">
        <f>T37/$I37</f>
        <v>#REF!</v>
      </c>
      <c r="V37" s="187">
        <f>$G37*V36</f>
        <v>0</v>
      </c>
      <c r="W37" s="188" t="e">
        <f>V37/$I37</f>
        <v>#REF!</v>
      </c>
      <c r="X37" s="187">
        <f>$G37*X36</f>
        <v>0</v>
      </c>
      <c r="Y37" s="188" t="e">
        <f>X37/$I37</f>
        <v>#REF!</v>
      </c>
      <c r="Z37" s="187">
        <f>$G37*Z36</f>
        <v>0</v>
      </c>
      <c r="AA37" s="188" t="e">
        <f>Z37/$I37</f>
        <v>#REF!</v>
      </c>
      <c r="AB37" s="187">
        <f>$G37*AB36</f>
        <v>0</v>
      </c>
      <c r="AC37" s="188" t="e">
        <f>AB37/$I37</f>
        <v>#REF!</v>
      </c>
      <c r="AD37" s="187">
        <f>$G37*AD36</f>
        <v>0</v>
      </c>
      <c r="AE37" s="188" t="e">
        <f>AD37/$I37</f>
        <v>#REF!</v>
      </c>
      <c r="AF37" s="187">
        <f>$G37*AF36</f>
        <v>0</v>
      </c>
      <c r="AG37" s="188" t="e">
        <f>AF37/$I37</f>
        <v>#REF!</v>
      </c>
      <c r="AH37" s="187">
        <f>$G37*AH36</f>
        <v>0</v>
      </c>
      <c r="AI37" s="188" t="e">
        <f>AH37/$I37</f>
        <v>#REF!</v>
      </c>
      <c r="AJ37" s="187">
        <f>$G37*AJ36</f>
        <v>0</v>
      </c>
      <c r="AK37" s="188" t="e">
        <f>AJ37/$I37</f>
        <v>#REF!</v>
      </c>
      <c r="AL37" s="187">
        <f>$G37*AL36</f>
        <v>0</v>
      </c>
      <c r="AM37" s="188" t="e">
        <f>AL37/$I37</f>
        <v>#REF!</v>
      </c>
    </row>
    <row r="38" spans="3:39" s="112" customFormat="1" ht="15.75" hidden="1" customHeight="1" x14ac:dyDescent="0.2">
      <c r="C38" s="180"/>
      <c r="D38" s="181"/>
      <c r="E38" s="182"/>
      <c r="F38" s="122"/>
      <c r="G38" s="183"/>
      <c r="H38" s="184"/>
      <c r="I38" s="185"/>
      <c r="J38" s="122"/>
      <c r="K38" s="180"/>
      <c r="L38" s="186"/>
      <c r="M38" s="122"/>
      <c r="N38" s="187"/>
      <c r="O38" s="188"/>
      <c r="P38" s="187"/>
      <c r="Q38" s="188"/>
      <c r="R38" s="187"/>
      <c r="S38" s="188"/>
      <c r="T38" s="187"/>
      <c r="U38" s="188"/>
      <c r="V38" s="187"/>
      <c r="W38" s="188"/>
      <c r="X38" s="187"/>
      <c r="Y38" s="188"/>
      <c r="Z38" s="187"/>
      <c r="AA38" s="188"/>
      <c r="AB38" s="187"/>
      <c r="AC38" s="188"/>
      <c r="AD38" s="187"/>
      <c r="AE38" s="188"/>
      <c r="AF38" s="187"/>
      <c r="AG38" s="188"/>
      <c r="AH38" s="187"/>
      <c r="AI38" s="188"/>
      <c r="AJ38" s="187"/>
      <c r="AK38" s="188"/>
      <c r="AL38" s="187"/>
      <c r="AM38" s="188"/>
    </row>
    <row r="39" spans="3:39" s="112" customFormat="1" ht="32.1" customHeight="1" thickBot="1" x14ac:dyDescent="0.25">
      <c r="C39" s="294"/>
      <c r="D39" s="295" t="s">
        <v>527</v>
      </c>
      <c r="E39" s="205"/>
      <c r="F39" s="122"/>
      <c r="G39" s="291"/>
      <c r="H39" s="292"/>
      <c r="I39" s="293">
        <f>I22+I33</f>
        <v>0</v>
      </c>
      <c r="J39" s="122"/>
      <c r="K39" s="203"/>
      <c r="L39" s="209"/>
      <c r="M39" s="122"/>
      <c r="N39" s="210">
        <f>N22+N33</f>
        <v>0</v>
      </c>
      <c r="O39" s="211">
        <f>IFERROR(N39/$I39,0)</f>
        <v>0</v>
      </c>
      <c r="P39" s="210">
        <f>P22+P33</f>
        <v>0</v>
      </c>
      <c r="Q39" s="211">
        <f>IFERROR(P39/$I39,0)</f>
        <v>0</v>
      </c>
      <c r="R39" s="210">
        <f>R22+R33</f>
        <v>0</v>
      </c>
      <c r="S39" s="211">
        <f>IFERROR(R39/$I39,0)</f>
        <v>0</v>
      </c>
      <c r="T39" s="210">
        <f>T22+T33</f>
        <v>0</v>
      </c>
      <c r="U39" s="211">
        <f>IFERROR(T39/$I39,0)</f>
        <v>0</v>
      </c>
      <c r="V39" s="210">
        <f>V22+V33</f>
        <v>0</v>
      </c>
      <c r="W39" s="211">
        <f>IFERROR(V39/$I39,0)</f>
        <v>0</v>
      </c>
      <c r="X39" s="210">
        <f>X22+X33</f>
        <v>0</v>
      </c>
      <c r="Y39" s="211">
        <f>IFERROR(X39/$I39,0)</f>
        <v>0</v>
      </c>
      <c r="Z39" s="210">
        <f>Z22+Z33</f>
        <v>0</v>
      </c>
      <c r="AA39" s="211">
        <f>IFERROR(Z39/$I39,0)</f>
        <v>0</v>
      </c>
      <c r="AB39" s="210">
        <f>AB22+AB33</f>
        <v>0</v>
      </c>
      <c r="AC39" s="211">
        <f>IFERROR(AB39/$I39,0)</f>
        <v>0</v>
      </c>
      <c r="AD39" s="210">
        <f>AD22+AD33</f>
        <v>0</v>
      </c>
      <c r="AE39" s="211">
        <f>IFERROR(AD39/$I39,0)</f>
        <v>0</v>
      </c>
      <c r="AF39" s="210">
        <f>AF22+AF33</f>
        <v>0</v>
      </c>
      <c r="AG39" s="211">
        <f>IFERROR(AF39/$I39,0)</f>
        <v>0</v>
      </c>
      <c r="AH39" s="210">
        <f>AH22+AH33</f>
        <v>0</v>
      </c>
      <c r="AI39" s="211">
        <f>IFERROR(AH39/$I39,0)</f>
        <v>0</v>
      </c>
      <c r="AJ39" s="210">
        <f>AJ22+AJ33</f>
        <v>0</v>
      </c>
      <c r="AK39" s="211">
        <f>IFERROR(AJ39/$I39,0)</f>
        <v>0</v>
      </c>
      <c r="AL39" s="210">
        <f>AL36+AL37</f>
        <v>0</v>
      </c>
      <c r="AM39" s="211">
        <f>IFERROR(AL39/$I39,0)</f>
        <v>0</v>
      </c>
    </row>
    <row r="40" spans="3:39" s="112" customFormat="1" ht="15.75" hidden="1" customHeight="1" x14ac:dyDescent="0.2">
      <c r="C40" s="275"/>
      <c r="D40" s="276" t="s">
        <v>563</v>
      </c>
      <c r="E40" s="191"/>
      <c r="F40" s="192"/>
      <c r="G40" s="193"/>
      <c r="H40" s="194"/>
      <c r="I40" s="195">
        <f>SUM(I$39:I39)*G40</f>
        <v>0</v>
      </c>
      <c r="J40" s="192"/>
      <c r="K40" s="275"/>
      <c r="L40" s="277"/>
      <c r="M40" s="192"/>
      <c r="N40" s="278"/>
      <c r="O40" s="279"/>
      <c r="P40" s="278"/>
      <c r="Q40" s="279"/>
      <c r="R40" s="278"/>
      <c r="S40" s="279"/>
      <c r="T40" s="278"/>
      <c r="U40" s="279"/>
      <c r="V40" s="278"/>
      <c r="W40" s="279"/>
      <c r="X40" s="278"/>
      <c r="Y40" s="279"/>
      <c r="Z40" s="278"/>
      <c r="AA40" s="279"/>
      <c r="AB40" s="278"/>
      <c r="AC40" s="279"/>
      <c r="AD40" s="278"/>
      <c r="AE40" s="279"/>
      <c r="AF40" s="278"/>
      <c r="AG40" s="279"/>
      <c r="AH40" s="278"/>
      <c r="AI40" s="279"/>
      <c r="AJ40" s="278"/>
      <c r="AK40" s="279"/>
      <c r="AL40" s="278"/>
      <c r="AM40" s="279"/>
    </row>
    <row r="41" spans="3:39" s="112" customFormat="1" ht="15.75" hidden="1" customHeight="1" x14ac:dyDescent="0.2">
      <c r="C41" s="189"/>
      <c r="D41" s="190" t="s">
        <v>564</v>
      </c>
      <c r="E41" s="191"/>
      <c r="F41" s="192"/>
      <c r="G41" s="193"/>
      <c r="H41" s="194"/>
      <c r="I41" s="195">
        <f>SUM(I$39:I40)*G41</f>
        <v>0</v>
      </c>
      <c r="J41" s="192"/>
      <c r="K41" s="189"/>
      <c r="L41" s="196"/>
      <c r="M41" s="192"/>
      <c r="N41" s="197"/>
      <c r="O41" s="198"/>
      <c r="P41" s="197"/>
      <c r="Q41" s="198"/>
      <c r="R41" s="197"/>
      <c r="S41" s="198"/>
      <c r="T41" s="197"/>
      <c r="U41" s="198"/>
      <c r="V41" s="197"/>
      <c r="W41" s="198"/>
      <c r="X41" s="197"/>
      <c r="Y41" s="198"/>
      <c r="Z41" s="197"/>
      <c r="AA41" s="198"/>
      <c r="AB41" s="197"/>
      <c r="AC41" s="198"/>
      <c r="AD41" s="197"/>
      <c r="AE41" s="198"/>
      <c r="AF41" s="197"/>
      <c r="AG41" s="198"/>
      <c r="AH41" s="197"/>
      <c r="AI41" s="198"/>
      <c r="AJ41" s="197"/>
      <c r="AK41" s="198"/>
      <c r="AL41" s="197"/>
      <c r="AM41" s="198"/>
    </row>
    <row r="42" spans="3:39" s="112" customFormat="1" ht="15.75" hidden="1" customHeight="1" x14ac:dyDescent="0.2">
      <c r="C42" s="189"/>
      <c r="D42" s="190" t="s">
        <v>565</v>
      </c>
      <c r="E42" s="191"/>
      <c r="F42" s="192"/>
      <c r="G42" s="193"/>
      <c r="H42" s="194"/>
      <c r="I42" s="195">
        <f>SUM(I$39:I41)*G42</f>
        <v>0</v>
      </c>
      <c r="J42" s="192"/>
      <c r="K42" s="189"/>
      <c r="L42" s="196"/>
      <c r="M42" s="192"/>
      <c r="N42" s="197"/>
      <c r="O42" s="198"/>
      <c r="P42" s="197"/>
      <c r="Q42" s="198"/>
      <c r="R42" s="197"/>
      <c r="S42" s="198"/>
      <c r="T42" s="197"/>
      <c r="U42" s="198"/>
      <c r="V42" s="197"/>
      <c r="W42" s="198"/>
      <c r="X42" s="197"/>
      <c r="Y42" s="198"/>
      <c r="Z42" s="197"/>
      <c r="AA42" s="198"/>
      <c r="AB42" s="197"/>
      <c r="AC42" s="198"/>
      <c r="AD42" s="197"/>
      <c r="AE42" s="198"/>
      <c r="AF42" s="197"/>
      <c r="AG42" s="198"/>
      <c r="AH42" s="197"/>
      <c r="AI42" s="198"/>
      <c r="AJ42" s="197"/>
      <c r="AK42" s="198"/>
      <c r="AL42" s="197"/>
      <c r="AM42" s="198"/>
    </row>
    <row r="43" spans="3:39" s="112" customFormat="1" ht="15.75" hidden="1" customHeight="1" x14ac:dyDescent="0.2">
      <c r="C43" s="189"/>
      <c r="D43" s="190" t="s">
        <v>566</v>
      </c>
      <c r="E43" s="191"/>
      <c r="F43" s="192"/>
      <c r="G43" s="193"/>
      <c r="H43" s="194"/>
      <c r="I43" s="195">
        <f>SUM(I$39:I42)*G43</f>
        <v>0</v>
      </c>
      <c r="J43" s="192"/>
      <c r="K43" s="189"/>
      <c r="L43" s="196"/>
      <c r="M43" s="192"/>
      <c r="N43" s="197"/>
      <c r="O43" s="198"/>
      <c r="P43" s="197"/>
      <c r="Q43" s="198"/>
      <c r="R43" s="197"/>
      <c r="S43" s="198"/>
      <c r="T43" s="197"/>
      <c r="U43" s="198"/>
      <c r="V43" s="197"/>
      <c r="W43" s="198"/>
      <c r="X43" s="197"/>
      <c r="Y43" s="198"/>
      <c r="Z43" s="197"/>
      <c r="AA43" s="198"/>
      <c r="AB43" s="197"/>
      <c r="AC43" s="198"/>
      <c r="AD43" s="197"/>
      <c r="AE43" s="198"/>
      <c r="AF43" s="197"/>
      <c r="AG43" s="198"/>
      <c r="AH43" s="197"/>
      <c r="AI43" s="198"/>
      <c r="AJ43" s="197"/>
      <c r="AK43" s="198"/>
      <c r="AL43" s="197"/>
      <c r="AM43" s="198"/>
    </row>
    <row r="44" spans="3:39" s="112" customFormat="1" ht="15.75" hidden="1" customHeight="1" x14ac:dyDescent="0.2">
      <c r="C44" s="189"/>
      <c r="D44" s="190" t="s">
        <v>567</v>
      </c>
      <c r="E44" s="199" t="s">
        <v>562</v>
      </c>
      <c r="F44" s="200"/>
      <c r="G44" s="201">
        <f>((1+G40)*(1+G41)*(1+G42)*(1+G43))-1</f>
        <v>0</v>
      </c>
      <c r="H44" s="202"/>
      <c r="I44" s="195">
        <f>SUM(I40:I43)</f>
        <v>0</v>
      </c>
      <c r="J44" s="200"/>
      <c r="K44" s="189"/>
      <c r="L44" s="196"/>
      <c r="M44" s="200"/>
      <c r="N44" s="197">
        <v>0</v>
      </c>
      <c r="O44" s="198"/>
      <c r="P44" s="197">
        <v>0</v>
      </c>
      <c r="Q44" s="198"/>
      <c r="R44" s="197">
        <v>0</v>
      </c>
      <c r="S44" s="198"/>
      <c r="T44" s="197">
        <v>0</v>
      </c>
      <c r="U44" s="198"/>
      <c r="V44" s="197">
        <v>0</v>
      </c>
      <c r="W44" s="198"/>
      <c r="X44" s="197">
        <v>0</v>
      </c>
      <c r="Y44" s="198"/>
      <c r="Z44" s="197">
        <v>0</v>
      </c>
      <c r="AA44" s="198"/>
      <c r="AB44" s="197">
        <v>0</v>
      </c>
      <c r="AC44" s="198"/>
      <c r="AD44" s="197">
        <v>0</v>
      </c>
      <c r="AE44" s="198"/>
      <c r="AF44" s="197">
        <v>0</v>
      </c>
      <c r="AG44" s="198"/>
      <c r="AH44" s="197">
        <v>0</v>
      </c>
      <c r="AI44" s="198"/>
      <c r="AJ44" s="197">
        <v>0</v>
      </c>
      <c r="AK44" s="198"/>
      <c r="AL44" s="197">
        <v>0</v>
      </c>
      <c r="AM44" s="198"/>
    </row>
    <row r="45" spans="3:39" s="112" customFormat="1" ht="36" hidden="1" customHeight="1" x14ac:dyDescent="0.2">
      <c r="C45" s="203"/>
      <c r="D45" s="204" t="s">
        <v>568</v>
      </c>
      <c r="E45" s="205"/>
      <c r="F45" s="122"/>
      <c r="G45" s="206"/>
      <c r="H45" s="207"/>
      <c r="I45" s="208">
        <f>I39+I44</f>
        <v>0</v>
      </c>
      <c r="J45" s="122"/>
      <c r="K45" s="203"/>
      <c r="L45" s="209"/>
      <c r="M45" s="122"/>
      <c r="N45" s="210">
        <f>N39</f>
        <v>0</v>
      </c>
      <c r="O45" s="211">
        <f>IFERROR(N45/$I45,0)</f>
        <v>0</v>
      </c>
      <c r="P45" s="210">
        <f>P39</f>
        <v>0</v>
      </c>
      <c r="Q45" s="211">
        <f>IFERROR(P45/$I45,0)</f>
        <v>0</v>
      </c>
      <c r="R45" s="210">
        <f>R39</f>
        <v>0</v>
      </c>
      <c r="S45" s="211">
        <f>IFERROR(R45/$I45,0)</f>
        <v>0</v>
      </c>
      <c r="T45" s="210">
        <f>T39</f>
        <v>0</v>
      </c>
      <c r="U45" s="211">
        <f>IFERROR(T45/$I45,0)</f>
        <v>0</v>
      </c>
      <c r="V45" s="210">
        <f>V39</f>
        <v>0</v>
      </c>
      <c r="W45" s="211">
        <f>IFERROR(V45/$I45,0)</f>
        <v>0</v>
      </c>
      <c r="X45" s="210">
        <f>X39</f>
        <v>0</v>
      </c>
      <c r="Y45" s="211">
        <f>IFERROR(X45/$I45,0)</f>
        <v>0</v>
      </c>
      <c r="Z45" s="210">
        <f>Z39</f>
        <v>0</v>
      </c>
      <c r="AA45" s="211">
        <f>IFERROR(Z45/$I45,0)</f>
        <v>0</v>
      </c>
      <c r="AB45" s="210">
        <f>AB39</f>
        <v>0</v>
      </c>
      <c r="AC45" s="211">
        <f>IFERROR(AB45/$I45,0)</f>
        <v>0</v>
      </c>
      <c r="AD45" s="210">
        <f>AD39</f>
        <v>0</v>
      </c>
      <c r="AE45" s="211">
        <f>IFERROR(AD45/$I45,0)</f>
        <v>0</v>
      </c>
      <c r="AF45" s="210">
        <f>AF39</f>
        <v>0</v>
      </c>
      <c r="AG45" s="211">
        <f>IFERROR(AF45/$I45,0)</f>
        <v>0</v>
      </c>
      <c r="AH45" s="210">
        <f>AH39</f>
        <v>0</v>
      </c>
      <c r="AI45" s="211">
        <f>IFERROR(AH45/$I45,0)</f>
        <v>0</v>
      </c>
      <c r="AJ45" s="210">
        <f>AJ39</f>
        <v>0</v>
      </c>
      <c r="AK45" s="211">
        <f>IFERROR(AJ45/$I45,0)</f>
        <v>0</v>
      </c>
      <c r="AL45" s="210">
        <f>AL39</f>
        <v>0</v>
      </c>
      <c r="AM45" s="211">
        <f>IFERROR(AL45/$I45,0)</f>
        <v>0</v>
      </c>
    </row>
    <row r="46" spans="3:39" s="112" customFormat="1" hidden="1" x14ac:dyDescent="0.2">
      <c r="C46" s="212"/>
      <c r="D46" s="213"/>
      <c r="E46" s="114"/>
      <c r="F46" s="114"/>
      <c r="G46" s="115"/>
      <c r="H46" s="115"/>
      <c r="I46" s="115"/>
      <c r="J46" s="114"/>
      <c r="K46" s="213"/>
      <c r="L46" s="213"/>
      <c r="M46" s="114"/>
      <c r="N46" s="213"/>
      <c r="O46" s="213"/>
      <c r="P46" s="213"/>
      <c r="Q46" s="213"/>
      <c r="R46" s="213"/>
      <c r="S46" s="213"/>
      <c r="T46" s="213"/>
      <c r="U46" s="213"/>
      <c r="V46" s="213"/>
      <c r="W46" s="213"/>
      <c r="X46" s="213"/>
      <c r="Y46" s="213"/>
      <c r="Z46" s="213"/>
      <c r="AA46" s="213"/>
      <c r="AB46" s="213"/>
      <c r="AC46" s="213"/>
      <c r="AD46" s="213"/>
      <c r="AE46" s="213"/>
      <c r="AF46" s="213"/>
      <c r="AG46" s="213"/>
      <c r="AH46" s="213"/>
      <c r="AI46" s="213"/>
      <c r="AJ46" s="213"/>
      <c r="AK46" s="213"/>
      <c r="AL46" s="213"/>
      <c r="AM46" s="213"/>
    </row>
    <row r="47" spans="3:39" s="112" customFormat="1" ht="15.75" hidden="1" customHeight="1" x14ac:dyDescent="0.2">
      <c r="C47" s="163" t="s">
        <v>574</v>
      </c>
      <c r="D47" s="164"/>
      <c r="E47" s="165"/>
      <c r="F47" s="122"/>
      <c r="G47" s="214"/>
      <c r="H47" s="215"/>
      <c r="I47" s="216"/>
      <c r="J47" s="122"/>
      <c r="K47" s="166"/>
      <c r="L47" s="167"/>
      <c r="M47" s="122"/>
      <c r="N47" s="168">
        <f>N45</f>
        <v>0</v>
      </c>
      <c r="O47" s="169">
        <f>IFERROR(N47/$I45,0)</f>
        <v>0</v>
      </c>
      <c r="P47" s="168">
        <f>P45</f>
        <v>0</v>
      </c>
      <c r="Q47" s="169">
        <f>IFERROR(P47/$I45,0)</f>
        <v>0</v>
      </c>
      <c r="R47" s="168">
        <f>R45</f>
        <v>0</v>
      </c>
      <c r="S47" s="169">
        <f>IFERROR(R47/$I45,0)</f>
        <v>0</v>
      </c>
      <c r="T47" s="168">
        <f>T45</f>
        <v>0</v>
      </c>
      <c r="U47" s="169">
        <f>IFERROR(T47/$I45,0)</f>
        <v>0</v>
      </c>
      <c r="V47" s="168">
        <f>V45</f>
        <v>0</v>
      </c>
      <c r="W47" s="169">
        <f>IFERROR(V47/$I45,0)</f>
        <v>0</v>
      </c>
      <c r="X47" s="168">
        <f>X45</f>
        <v>0</v>
      </c>
      <c r="Y47" s="169">
        <f>IFERROR(X47/$I45,0)</f>
        <v>0</v>
      </c>
      <c r="Z47" s="168">
        <f>Z45</f>
        <v>0</v>
      </c>
      <c r="AA47" s="169">
        <f>IFERROR(Z47/$I45,0)</f>
        <v>0</v>
      </c>
      <c r="AB47" s="168">
        <f>AB45</f>
        <v>0</v>
      </c>
      <c r="AC47" s="169">
        <f>IFERROR(AB47/$I45,0)</f>
        <v>0</v>
      </c>
      <c r="AD47" s="168">
        <f>AD45</f>
        <v>0</v>
      </c>
      <c r="AE47" s="169">
        <f>IFERROR(AD47/$I45,0)</f>
        <v>0</v>
      </c>
      <c r="AF47" s="168">
        <f>AF45</f>
        <v>0</v>
      </c>
      <c r="AG47" s="169">
        <f>IFERROR(AF47/$I45,0)</f>
        <v>0</v>
      </c>
      <c r="AH47" s="168">
        <f>AH45</f>
        <v>0</v>
      </c>
      <c r="AI47" s="169">
        <f>IFERROR(AH47/$I45,0)</f>
        <v>0</v>
      </c>
      <c r="AJ47" s="168">
        <f>AJ45</f>
        <v>0</v>
      </c>
      <c r="AK47" s="169">
        <f>IFERROR(AJ47/$I45,0)</f>
        <v>0</v>
      </c>
      <c r="AL47" s="168">
        <f>AL45</f>
        <v>0</v>
      </c>
      <c r="AM47" s="169">
        <f>IFERROR(AL47/$I45,0)</f>
        <v>0</v>
      </c>
    </row>
    <row r="53" spans="2:39" x14ac:dyDescent="0.2">
      <c r="B53" s="112"/>
      <c r="C53" s="217"/>
      <c r="D53" s="218"/>
      <c r="E53" s="218"/>
      <c r="F53" s="219"/>
      <c r="G53" s="220"/>
      <c r="H53" s="220"/>
      <c r="I53" s="220"/>
      <c r="J53" s="120"/>
      <c r="K53" s="218"/>
      <c r="L53" s="218"/>
      <c r="M53" s="120"/>
      <c r="N53" s="218"/>
      <c r="O53" s="218"/>
      <c r="P53" s="218"/>
      <c r="Q53" s="218"/>
      <c r="R53" s="218"/>
      <c r="S53" s="218"/>
      <c r="T53" s="218"/>
      <c r="U53" s="218"/>
      <c r="V53" s="218"/>
      <c r="W53" s="218"/>
      <c r="X53" s="218"/>
      <c r="Y53" s="218"/>
      <c r="Z53" s="218"/>
      <c r="AA53" s="218"/>
      <c r="AB53" s="218"/>
      <c r="AC53" s="218"/>
      <c r="AD53" s="218"/>
      <c r="AE53" s="218"/>
      <c r="AF53" s="218"/>
      <c r="AG53" s="218"/>
      <c r="AH53" s="218"/>
      <c r="AI53" s="218"/>
      <c r="AJ53" s="218"/>
      <c r="AK53" s="218"/>
      <c r="AL53" s="218"/>
      <c r="AM53" s="218"/>
    </row>
    <row r="54" spans="2:39" ht="14.25" x14ac:dyDescent="0.2">
      <c r="B54" s="112"/>
      <c r="C54" s="221"/>
      <c r="D54" s="218"/>
      <c r="E54" s="218"/>
      <c r="F54" s="219"/>
      <c r="G54" s="220"/>
      <c r="H54" s="220"/>
      <c r="I54" s="220"/>
      <c r="J54" s="120"/>
      <c r="K54" s="218"/>
      <c r="L54" s="218"/>
      <c r="M54" s="120"/>
      <c r="N54" s="218"/>
      <c r="O54" s="218"/>
      <c r="P54" s="218"/>
      <c r="Q54" s="218"/>
      <c r="R54" s="218"/>
      <c r="S54" s="218"/>
      <c r="T54" s="218"/>
      <c r="U54" s="218"/>
      <c r="V54" s="218"/>
      <c r="W54" s="218"/>
      <c r="X54" s="218"/>
      <c r="Y54" s="218"/>
      <c r="Z54" s="218"/>
      <c r="AA54" s="218"/>
      <c r="AB54" s="218"/>
      <c r="AC54" s="218"/>
      <c r="AD54" s="218"/>
      <c r="AE54" s="218"/>
      <c r="AF54" s="218"/>
      <c r="AG54" s="218"/>
      <c r="AH54" s="218"/>
      <c r="AI54" s="218"/>
      <c r="AJ54" s="218"/>
      <c r="AK54" s="218"/>
      <c r="AL54" s="218"/>
      <c r="AM54" s="218"/>
    </row>
    <row r="55" spans="2:39" ht="14.25" x14ac:dyDescent="0.2">
      <c r="B55" s="112"/>
      <c r="C55" s="221"/>
      <c r="D55" s="218"/>
      <c r="E55" s="218"/>
      <c r="F55" s="219"/>
      <c r="G55" s="220"/>
      <c r="H55" s="220"/>
      <c r="I55" s="220"/>
      <c r="J55" s="120"/>
      <c r="K55" s="218"/>
      <c r="L55" s="218"/>
      <c r="M55" s="120"/>
      <c r="N55" s="218"/>
      <c r="O55" s="218"/>
      <c r="P55" s="218"/>
      <c r="Q55" s="218"/>
      <c r="R55" s="218"/>
      <c r="S55" s="218"/>
      <c r="T55" s="218"/>
      <c r="U55" s="218"/>
      <c r="V55" s="218"/>
      <c r="W55" s="218"/>
      <c r="X55" s="218"/>
      <c r="Y55" s="218"/>
      <c r="Z55" s="218"/>
      <c r="AA55" s="218"/>
      <c r="AB55" s="218"/>
      <c r="AC55" s="218"/>
      <c r="AD55" s="218"/>
      <c r="AE55" s="218"/>
      <c r="AF55" s="218"/>
      <c r="AG55" s="218"/>
      <c r="AH55" s="218"/>
      <c r="AI55" s="218"/>
      <c r="AJ55" s="218"/>
      <c r="AK55" s="218"/>
      <c r="AL55" s="218"/>
      <c r="AM55" s="218"/>
    </row>
  </sheetData>
  <mergeCells count="75">
    <mergeCell ref="G35:I35"/>
    <mergeCell ref="K28:K29"/>
    <mergeCell ref="C30:C32"/>
    <mergeCell ref="D30:D32"/>
    <mergeCell ref="E30:E32"/>
    <mergeCell ref="G30:G32"/>
    <mergeCell ref="H30:H32"/>
    <mergeCell ref="I30:I32"/>
    <mergeCell ref="K31:K32"/>
    <mergeCell ref="C27:C29"/>
    <mergeCell ref="D27:D29"/>
    <mergeCell ref="E27:E29"/>
    <mergeCell ref="G27:G29"/>
    <mergeCell ref="H27:H29"/>
    <mergeCell ref="I27:I29"/>
    <mergeCell ref="K20:K21"/>
    <mergeCell ref="C24:C26"/>
    <mergeCell ref="D24:D26"/>
    <mergeCell ref="E24:E26"/>
    <mergeCell ref="G24:G26"/>
    <mergeCell ref="H24:H26"/>
    <mergeCell ref="I24:I26"/>
    <mergeCell ref="K25:K26"/>
    <mergeCell ref="C19:C21"/>
    <mergeCell ref="D19:D21"/>
    <mergeCell ref="E19:E21"/>
    <mergeCell ref="G19:G21"/>
    <mergeCell ref="H19:H21"/>
    <mergeCell ref="I19:I21"/>
    <mergeCell ref="K14:K15"/>
    <mergeCell ref="C16:C18"/>
    <mergeCell ref="D16:D18"/>
    <mergeCell ref="E16:E18"/>
    <mergeCell ref="G16:G18"/>
    <mergeCell ref="H16:H18"/>
    <mergeCell ref="I16:I18"/>
    <mergeCell ref="K17:K18"/>
    <mergeCell ref="C13:C15"/>
    <mergeCell ref="D13:D15"/>
    <mergeCell ref="E13:E15"/>
    <mergeCell ref="G13:G15"/>
    <mergeCell ref="H13:H15"/>
    <mergeCell ref="I13:I15"/>
    <mergeCell ref="AL5:AM7"/>
    <mergeCell ref="G6:G7"/>
    <mergeCell ref="H6:I6"/>
    <mergeCell ref="C10:C12"/>
    <mergeCell ref="D10:D12"/>
    <mergeCell ref="E10:E12"/>
    <mergeCell ref="G10:G12"/>
    <mergeCell ref="H10:H12"/>
    <mergeCell ref="I10:I12"/>
    <mergeCell ref="K11:K12"/>
    <mergeCell ref="Z5:AA7"/>
    <mergeCell ref="AB5:AC7"/>
    <mergeCell ref="AD5:AE7"/>
    <mergeCell ref="AF5:AG7"/>
    <mergeCell ref="AH5:AI7"/>
    <mergeCell ref="AJ5:AK7"/>
    <mergeCell ref="N5:O7"/>
    <mergeCell ref="P5:Q7"/>
    <mergeCell ref="R5:S7"/>
    <mergeCell ref="T5:U7"/>
    <mergeCell ref="V5:W7"/>
    <mergeCell ref="X5:Y7"/>
    <mergeCell ref="D2:E2"/>
    <mergeCell ref="G2:Q3"/>
    <mergeCell ref="C3:E3"/>
    <mergeCell ref="D4:E4"/>
    <mergeCell ref="P4:Q4"/>
    <mergeCell ref="C5:C7"/>
    <mergeCell ref="D5:D7"/>
    <mergeCell ref="E5:E7"/>
    <mergeCell ref="G5:I5"/>
    <mergeCell ref="K5:L7"/>
  </mergeCells>
  <conditionalFormatting sqref="G45 I45 G36:G39 I36:I39 I9:I12 G9:G12 G19:G26 I19:I26 G30:G33 I30:I33">
    <cfRule type="expression" dxfId="375" priority="115">
      <formula>#REF!&gt;0</formula>
    </cfRule>
    <cfRule type="expression" dxfId="374" priority="116">
      <formula>#REF!&lt;0</formula>
    </cfRule>
  </conditionalFormatting>
  <conditionalFormatting sqref="G24:G26 G30:G32">
    <cfRule type="expression" dxfId="373" priority="113">
      <formula>#REF!&gt;0</formula>
    </cfRule>
    <cfRule type="expression" dxfId="372" priority="114">
      <formula>#REF!&lt;0</formula>
    </cfRule>
  </conditionalFormatting>
  <conditionalFormatting sqref="G25:G26">
    <cfRule type="expression" dxfId="371" priority="111">
      <formula>#REF!&gt;0</formula>
    </cfRule>
    <cfRule type="expression" dxfId="370" priority="112">
      <formula>#REF!&lt;0</formula>
    </cfRule>
  </conditionalFormatting>
  <conditionalFormatting sqref="G25:G26">
    <cfRule type="expression" dxfId="369" priority="109">
      <formula>#REF!&gt;0</formula>
    </cfRule>
    <cfRule type="expression" dxfId="368" priority="110">
      <formula>#REF!&lt;0</formula>
    </cfRule>
  </conditionalFormatting>
  <conditionalFormatting sqref="G31:G32">
    <cfRule type="expression" dxfId="367" priority="107">
      <formula>#REF!&gt;0</formula>
    </cfRule>
    <cfRule type="expression" dxfId="366" priority="108">
      <formula>#REF!&lt;0</formula>
    </cfRule>
  </conditionalFormatting>
  <conditionalFormatting sqref="G30:G32">
    <cfRule type="expression" dxfId="365" priority="105">
      <formula>#REF!&gt;0</formula>
    </cfRule>
    <cfRule type="expression" dxfId="364" priority="106">
      <formula>#REF!&lt;0</formula>
    </cfRule>
  </conditionalFormatting>
  <conditionalFormatting sqref="G24:G26">
    <cfRule type="expression" dxfId="363" priority="103">
      <formula>#REF!&gt;0</formula>
    </cfRule>
    <cfRule type="expression" dxfId="362" priority="104">
      <formula>#REF!&lt;0</formula>
    </cfRule>
  </conditionalFormatting>
  <conditionalFormatting sqref="N10:U10 AJ10:AM10">
    <cfRule type="expression" dxfId="361" priority="102">
      <formula>N11&gt;0</formula>
    </cfRule>
  </conditionalFormatting>
  <conditionalFormatting sqref="N19:U19 AJ19:AM19">
    <cfRule type="expression" dxfId="360" priority="101">
      <formula>N20&gt;0</formula>
    </cfRule>
  </conditionalFormatting>
  <conditionalFormatting sqref="N19:U19 AJ19:AM19">
    <cfRule type="expression" dxfId="359" priority="100">
      <formula>N20&gt;0</formula>
    </cfRule>
  </conditionalFormatting>
  <conditionalFormatting sqref="N24:U24 AJ24:AM24">
    <cfRule type="expression" dxfId="358" priority="99">
      <formula>N25&gt;0</formula>
    </cfRule>
  </conditionalFormatting>
  <conditionalFormatting sqref="N30:U30 AJ30:AM30">
    <cfRule type="expression" dxfId="357" priority="98">
      <formula>N31&gt;0</formula>
    </cfRule>
  </conditionalFormatting>
  <conditionalFormatting sqref="G27:G29 I27:I29">
    <cfRule type="expression" dxfId="356" priority="96">
      <formula>#REF!&gt;0</formula>
    </cfRule>
    <cfRule type="expression" dxfId="355" priority="97">
      <formula>#REF!&lt;0</formula>
    </cfRule>
  </conditionalFormatting>
  <conditionalFormatting sqref="G27:G29">
    <cfRule type="expression" dxfId="354" priority="94">
      <formula>#REF!&gt;0</formula>
    </cfRule>
    <cfRule type="expression" dxfId="353" priority="95">
      <formula>#REF!&lt;0</formula>
    </cfRule>
  </conditionalFormatting>
  <conditionalFormatting sqref="G28:G29">
    <cfRule type="expression" dxfId="352" priority="92">
      <formula>#REF!&gt;0</formula>
    </cfRule>
    <cfRule type="expression" dxfId="351" priority="93">
      <formula>#REF!&lt;0</formula>
    </cfRule>
  </conditionalFormatting>
  <conditionalFormatting sqref="G28:G29">
    <cfRule type="expression" dxfId="350" priority="90">
      <formula>#REF!&gt;0</formula>
    </cfRule>
    <cfRule type="expression" dxfId="349" priority="91">
      <formula>#REF!&lt;0</formula>
    </cfRule>
  </conditionalFormatting>
  <conditionalFormatting sqref="G27:G29">
    <cfRule type="expression" dxfId="348" priority="88">
      <formula>#REF!&gt;0</formula>
    </cfRule>
    <cfRule type="expression" dxfId="347" priority="89">
      <formula>#REF!&lt;0</formula>
    </cfRule>
  </conditionalFormatting>
  <conditionalFormatting sqref="N27:U27 AJ27:AM27">
    <cfRule type="expression" dxfId="346" priority="87">
      <formula>N28&gt;0</formula>
    </cfRule>
  </conditionalFormatting>
  <conditionalFormatting sqref="N27:U27 AJ27:AM27">
    <cfRule type="expression" dxfId="345" priority="86">
      <formula>N28&gt;0</formula>
    </cfRule>
  </conditionalFormatting>
  <conditionalFormatting sqref="V10:W10">
    <cfRule type="expression" dxfId="344" priority="85">
      <formula>V11&gt;0</formula>
    </cfRule>
  </conditionalFormatting>
  <conditionalFormatting sqref="V19:W19">
    <cfRule type="expression" dxfId="343" priority="84">
      <formula>V20&gt;0</formula>
    </cfRule>
  </conditionalFormatting>
  <conditionalFormatting sqref="V19:W19">
    <cfRule type="expression" dxfId="342" priority="83">
      <formula>V20&gt;0</formula>
    </cfRule>
  </conditionalFormatting>
  <conditionalFormatting sqref="V24:W24">
    <cfRule type="expression" dxfId="341" priority="82">
      <formula>V25&gt;0</formula>
    </cfRule>
  </conditionalFormatting>
  <conditionalFormatting sqref="V30:W30">
    <cfRule type="expression" dxfId="340" priority="81">
      <formula>V31&gt;0</formula>
    </cfRule>
  </conditionalFormatting>
  <conditionalFormatting sqref="V27:W27">
    <cfRule type="expression" dxfId="339" priority="80">
      <formula>V28&gt;0</formula>
    </cfRule>
  </conditionalFormatting>
  <conditionalFormatting sqref="V27:W27">
    <cfRule type="expression" dxfId="338" priority="79">
      <formula>V28&gt;0</formula>
    </cfRule>
  </conditionalFormatting>
  <conditionalFormatting sqref="X10:Y10">
    <cfRule type="expression" dxfId="337" priority="78">
      <formula>X11&gt;0</formula>
    </cfRule>
  </conditionalFormatting>
  <conditionalFormatting sqref="X19:Y19">
    <cfRule type="expression" dxfId="336" priority="77">
      <formula>X20&gt;0</formula>
    </cfRule>
  </conditionalFormatting>
  <conditionalFormatting sqref="X19:Y19">
    <cfRule type="expression" dxfId="335" priority="76">
      <formula>X20&gt;0</formula>
    </cfRule>
  </conditionalFormatting>
  <conditionalFormatting sqref="X24:Y24">
    <cfRule type="expression" dxfId="334" priority="75">
      <formula>X25&gt;0</formula>
    </cfRule>
  </conditionalFormatting>
  <conditionalFormatting sqref="X30:Y30">
    <cfRule type="expression" dxfId="333" priority="74">
      <formula>X31&gt;0</formula>
    </cfRule>
  </conditionalFormatting>
  <conditionalFormatting sqref="X27:Y27">
    <cfRule type="expression" dxfId="332" priority="73">
      <formula>X28&gt;0</formula>
    </cfRule>
  </conditionalFormatting>
  <conditionalFormatting sqref="X27:Y27">
    <cfRule type="expression" dxfId="331" priority="72">
      <formula>X28&gt;0</formula>
    </cfRule>
  </conditionalFormatting>
  <conditionalFormatting sqref="Z10:AA10">
    <cfRule type="expression" dxfId="330" priority="71">
      <formula>Z11&gt;0</formula>
    </cfRule>
  </conditionalFormatting>
  <conditionalFormatting sqref="Z19:AA19">
    <cfRule type="expression" dxfId="329" priority="70">
      <formula>Z20&gt;0</formula>
    </cfRule>
  </conditionalFormatting>
  <conditionalFormatting sqref="Z19:AA19">
    <cfRule type="expression" dxfId="328" priority="69">
      <formula>Z20&gt;0</formula>
    </cfRule>
  </conditionalFormatting>
  <conditionalFormatting sqref="Z24:AA24">
    <cfRule type="expression" dxfId="327" priority="68">
      <formula>Z25&gt;0</formula>
    </cfRule>
  </conditionalFormatting>
  <conditionalFormatting sqref="Z30:AA30">
    <cfRule type="expression" dxfId="326" priority="67">
      <formula>Z31&gt;0</formula>
    </cfRule>
  </conditionalFormatting>
  <conditionalFormatting sqref="Z27:AA27">
    <cfRule type="expression" dxfId="325" priority="66">
      <formula>Z28&gt;0</formula>
    </cfRule>
  </conditionalFormatting>
  <conditionalFormatting sqref="Z27:AA27">
    <cfRule type="expression" dxfId="324" priority="65">
      <formula>Z28&gt;0</formula>
    </cfRule>
  </conditionalFormatting>
  <conditionalFormatting sqref="AB10:AC10">
    <cfRule type="expression" dxfId="323" priority="64">
      <formula>AB11&gt;0</formula>
    </cfRule>
  </conditionalFormatting>
  <conditionalFormatting sqref="AB19:AC19">
    <cfRule type="expression" dxfId="322" priority="63">
      <formula>AB20&gt;0</formula>
    </cfRule>
  </conditionalFormatting>
  <conditionalFormatting sqref="AB19:AC19">
    <cfRule type="expression" dxfId="321" priority="62">
      <formula>AB20&gt;0</formula>
    </cfRule>
  </conditionalFormatting>
  <conditionalFormatting sqref="AB24:AC24">
    <cfRule type="expression" dxfId="320" priority="61">
      <formula>AB25&gt;0</formula>
    </cfRule>
  </conditionalFormatting>
  <conditionalFormatting sqref="AB30:AC30">
    <cfRule type="expression" dxfId="319" priority="60">
      <formula>AB31&gt;0</formula>
    </cfRule>
  </conditionalFormatting>
  <conditionalFormatting sqref="AB27:AC27">
    <cfRule type="expression" dxfId="318" priority="59">
      <formula>AB28&gt;0</formula>
    </cfRule>
  </conditionalFormatting>
  <conditionalFormatting sqref="AB27:AC27">
    <cfRule type="expression" dxfId="317" priority="58">
      <formula>AB28&gt;0</formula>
    </cfRule>
  </conditionalFormatting>
  <conditionalFormatting sqref="AD10:AE10">
    <cfRule type="expression" dxfId="316" priority="57">
      <formula>AD11&gt;0</formula>
    </cfRule>
  </conditionalFormatting>
  <conditionalFormatting sqref="AD19:AE19">
    <cfRule type="expression" dxfId="315" priority="56">
      <formula>AD20&gt;0</formula>
    </cfRule>
  </conditionalFormatting>
  <conditionalFormatting sqref="AD19:AE19">
    <cfRule type="expression" dxfId="314" priority="55">
      <formula>AD20&gt;0</formula>
    </cfRule>
  </conditionalFormatting>
  <conditionalFormatting sqref="AD24:AE24">
    <cfRule type="expression" dxfId="313" priority="54">
      <formula>AD25&gt;0</formula>
    </cfRule>
  </conditionalFormatting>
  <conditionalFormatting sqref="AD30:AE30">
    <cfRule type="expression" dxfId="312" priority="53">
      <formula>AD31&gt;0</formula>
    </cfRule>
  </conditionalFormatting>
  <conditionalFormatting sqref="AD27:AE27">
    <cfRule type="expression" dxfId="311" priority="52">
      <formula>AD28&gt;0</formula>
    </cfRule>
  </conditionalFormatting>
  <conditionalFormatting sqref="AD27:AE27">
    <cfRule type="expression" dxfId="310" priority="51">
      <formula>AD28&gt;0</formula>
    </cfRule>
  </conditionalFormatting>
  <conditionalFormatting sqref="AF10:AG10">
    <cfRule type="expression" dxfId="309" priority="50">
      <formula>AF11&gt;0</formula>
    </cfRule>
  </conditionalFormatting>
  <conditionalFormatting sqref="AF19:AG19">
    <cfRule type="expression" dxfId="308" priority="49">
      <formula>AF20&gt;0</formula>
    </cfRule>
  </conditionalFormatting>
  <conditionalFormatting sqref="AF19:AG19">
    <cfRule type="expression" dxfId="307" priority="48">
      <formula>AF20&gt;0</formula>
    </cfRule>
  </conditionalFormatting>
  <conditionalFormatting sqref="AF24:AG24">
    <cfRule type="expression" dxfId="306" priority="47">
      <formula>AF25&gt;0</formula>
    </cfRule>
  </conditionalFormatting>
  <conditionalFormatting sqref="AF30:AG30">
    <cfRule type="expression" dxfId="305" priority="46">
      <formula>AF31&gt;0</formula>
    </cfRule>
  </conditionalFormatting>
  <conditionalFormatting sqref="AF27:AG27">
    <cfRule type="expression" dxfId="304" priority="45">
      <formula>AF28&gt;0</formula>
    </cfRule>
  </conditionalFormatting>
  <conditionalFormatting sqref="AF27:AG27">
    <cfRule type="expression" dxfId="303" priority="44">
      <formula>AF28&gt;0</formula>
    </cfRule>
  </conditionalFormatting>
  <conditionalFormatting sqref="AH10:AI10">
    <cfRule type="expression" dxfId="302" priority="43">
      <formula>AH11&gt;0</formula>
    </cfRule>
  </conditionalFormatting>
  <conditionalFormatting sqref="AH19:AI19">
    <cfRule type="expression" dxfId="301" priority="42">
      <formula>AH20&gt;0</formula>
    </cfRule>
  </conditionalFormatting>
  <conditionalFormatting sqref="AH19:AI19">
    <cfRule type="expression" dxfId="300" priority="41">
      <formula>AH20&gt;0</formula>
    </cfRule>
  </conditionalFormatting>
  <conditionalFormatting sqref="AH24:AI24">
    <cfRule type="expression" dxfId="299" priority="40">
      <formula>AH25&gt;0</formula>
    </cfRule>
  </conditionalFormatting>
  <conditionalFormatting sqref="AH30:AI30">
    <cfRule type="expression" dxfId="298" priority="39">
      <formula>AH31&gt;0</formula>
    </cfRule>
  </conditionalFormatting>
  <conditionalFormatting sqref="AH27:AI27">
    <cfRule type="expression" dxfId="297" priority="38">
      <formula>AH28&gt;0</formula>
    </cfRule>
  </conditionalFormatting>
  <conditionalFormatting sqref="AH27:AI27">
    <cfRule type="expression" dxfId="296" priority="37">
      <formula>AH28&gt;0</formula>
    </cfRule>
  </conditionalFormatting>
  <conditionalFormatting sqref="G13:G15 I13:I15">
    <cfRule type="expression" dxfId="295" priority="35">
      <formula>#REF!&gt;0</formula>
    </cfRule>
    <cfRule type="expression" dxfId="294" priority="36">
      <formula>#REF!&lt;0</formula>
    </cfRule>
  </conditionalFormatting>
  <conditionalFormatting sqref="N13:U13 AJ13:AM13">
    <cfRule type="expression" dxfId="293" priority="34">
      <formula>N14&gt;0</formula>
    </cfRule>
  </conditionalFormatting>
  <conditionalFormatting sqref="N13:U13 AJ13:AM13">
    <cfRule type="expression" dxfId="292" priority="33">
      <formula>N14&gt;0</formula>
    </cfRule>
  </conditionalFormatting>
  <conditionalFormatting sqref="V13:W13">
    <cfRule type="expression" dxfId="291" priority="32">
      <formula>V14&gt;0</formula>
    </cfRule>
  </conditionalFormatting>
  <conditionalFormatting sqref="V13:W13">
    <cfRule type="expression" dxfId="290" priority="31">
      <formula>V14&gt;0</formula>
    </cfRule>
  </conditionalFormatting>
  <conditionalFormatting sqref="X13:Y13">
    <cfRule type="expression" dxfId="289" priority="30">
      <formula>X14&gt;0</formula>
    </cfRule>
  </conditionalFormatting>
  <conditionalFormatting sqref="X13:Y13">
    <cfRule type="expression" dxfId="288" priority="29">
      <formula>X14&gt;0</formula>
    </cfRule>
  </conditionalFormatting>
  <conditionalFormatting sqref="Z13:AA13">
    <cfRule type="expression" dxfId="287" priority="28">
      <formula>Z14&gt;0</formula>
    </cfRule>
  </conditionalFormatting>
  <conditionalFormatting sqref="Z13:AA13">
    <cfRule type="expression" dxfId="286" priority="27">
      <formula>Z14&gt;0</formula>
    </cfRule>
  </conditionalFormatting>
  <conditionalFormatting sqref="AB13:AC13">
    <cfRule type="expression" dxfId="285" priority="26">
      <formula>AB14&gt;0</formula>
    </cfRule>
  </conditionalFormatting>
  <conditionalFormatting sqref="AB13:AC13">
    <cfRule type="expression" dxfId="284" priority="25">
      <formula>AB14&gt;0</formula>
    </cfRule>
  </conditionalFormatting>
  <conditionalFormatting sqref="AD13:AE13">
    <cfRule type="expression" dxfId="283" priority="24">
      <formula>AD14&gt;0</formula>
    </cfRule>
  </conditionalFormatting>
  <conditionalFormatting sqref="AD13:AE13">
    <cfRule type="expression" dxfId="282" priority="23">
      <formula>AD14&gt;0</formula>
    </cfRule>
  </conditionalFormatting>
  <conditionalFormatting sqref="AF13:AG13">
    <cfRule type="expression" dxfId="281" priority="22">
      <formula>AF14&gt;0</formula>
    </cfRule>
  </conditionalFormatting>
  <conditionalFormatting sqref="AF13:AG13">
    <cfRule type="expression" dxfId="280" priority="21">
      <formula>AF14&gt;0</formula>
    </cfRule>
  </conditionalFormatting>
  <conditionalFormatting sqref="AH13:AI13">
    <cfRule type="expression" dxfId="279" priority="20">
      <formula>AH14&gt;0</formula>
    </cfRule>
  </conditionalFormatting>
  <conditionalFormatting sqref="AH13:AI13">
    <cfRule type="expression" dxfId="278" priority="19">
      <formula>AH14&gt;0</formula>
    </cfRule>
  </conditionalFormatting>
  <conditionalFormatting sqref="G16:G18 I16:I18">
    <cfRule type="expression" dxfId="277" priority="17">
      <formula>#REF!&gt;0</formula>
    </cfRule>
    <cfRule type="expression" dxfId="276" priority="18">
      <formula>#REF!&lt;0</formula>
    </cfRule>
  </conditionalFormatting>
  <conditionalFormatting sqref="N16:U16 AJ16:AM16">
    <cfRule type="expression" dxfId="275" priority="16">
      <formula>N17&gt;0</formula>
    </cfRule>
  </conditionalFormatting>
  <conditionalFormatting sqref="N16:U16 AJ16:AM16">
    <cfRule type="expression" dxfId="274" priority="15">
      <formula>N17&gt;0</formula>
    </cfRule>
  </conditionalFormatting>
  <conditionalFormatting sqref="V16:W16">
    <cfRule type="expression" dxfId="273" priority="14">
      <formula>V17&gt;0</formula>
    </cfRule>
  </conditionalFormatting>
  <conditionalFormatting sqref="V16:W16">
    <cfRule type="expression" dxfId="272" priority="13">
      <formula>V17&gt;0</formula>
    </cfRule>
  </conditionalFormatting>
  <conditionalFormatting sqref="X16:Y16">
    <cfRule type="expression" dxfId="271" priority="12">
      <formula>X17&gt;0</formula>
    </cfRule>
  </conditionalFormatting>
  <conditionalFormatting sqref="X16:Y16">
    <cfRule type="expression" dxfId="270" priority="11">
      <formula>X17&gt;0</formula>
    </cfRule>
  </conditionalFormatting>
  <conditionalFormatting sqref="Z16:AA16">
    <cfRule type="expression" dxfId="269" priority="10">
      <formula>Z17&gt;0</formula>
    </cfRule>
  </conditionalFormatting>
  <conditionalFormatting sqref="Z16:AA16">
    <cfRule type="expression" dxfId="268" priority="9">
      <formula>Z17&gt;0</formula>
    </cfRule>
  </conditionalFormatting>
  <conditionalFormatting sqref="AB16:AC16">
    <cfRule type="expression" dxfId="267" priority="8">
      <formula>AB17&gt;0</formula>
    </cfRule>
  </conditionalFormatting>
  <conditionalFormatting sqref="AB16:AC16">
    <cfRule type="expression" dxfId="266" priority="7">
      <formula>AB17&gt;0</formula>
    </cfRule>
  </conditionalFormatting>
  <conditionalFormatting sqref="AD16:AE16">
    <cfRule type="expression" dxfId="265" priority="6">
      <formula>AD17&gt;0</formula>
    </cfRule>
  </conditionalFormatting>
  <conditionalFormatting sqref="AD16:AE16">
    <cfRule type="expression" dxfId="264" priority="5">
      <formula>AD17&gt;0</formula>
    </cfRule>
  </conditionalFormatting>
  <conditionalFormatting sqref="AF16:AG16">
    <cfRule type="expression" dxfId="263" priority="4">
      <formula>AF17&gt;0</formula>
    </cfRule>
  </conditionalFormatting>
  <conditionalFormatting sqref="AF16:AG16">
    <cfRule type="expression" dxfId="262" priority="3">
      <formula>AF17&gt;0</formula>
    </cfRule>
  </conditionalFormatting>
  <conditionalFormatting sqref="AH16:AI16">
    <cfRule type="expression" dxfId="261" priority="2">
      <formula>AH17&gt;0</formula>
    </cfRule>
  </conditionalFormatting>
  <conditionalFormatting sqref="AH16:AI16">
    <cfRule type="expression" dxfId="260" priority="1">
      <formula>AH17&gt;0</formula>
    </cfRule>
  </conditionalFormatting>
  <pageMargins left="0.51181102362204722" right="0.51181102362204722" top="0.78740157480314965" bottom="0.78740157480314965" header="0.31496062992125984" footer="0.31496062992125984"/>
  <pageSetup paperSize="9" scale="71" fitToWidth="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2</vt:i4>
      </vt:variant>
    </vt:vector>
  </HeadingPairs>
  <TitlesOfParts>
    <vt:vector size="5" baseType="lpstr">
      <vt:lpstr>DIFERENÇAS</vt:lpstr>
      <vt:lpstr>Anexo II - Modelo de Planilha</vt:lpstr>
      <vt:lpstr>Anexo III -Modelo de Cronograma</vt:lpstr>
      <vt:lpstr>'Anexo II - Modelo de Planilha'!Area_de_impressao</vt:lpstr>
      <vt:lpstr>'Anexo III -Modelo de Cronograma'!Area_de_impressao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Marcelo Campos</dc:creator>
  <cp:lastModifiedBy>Cintia Maria Heckmann</cp:lastModifiedBy>
  <cp:lastPrinted>2018-09-19T14:29:17Z</cp:lastPrinted>
  <dcterms:created xsi:type="dcterms:W3CDTF">2014-01-30T10:01:10Z</dcterms:created>
  <dcterms:modified xsi:type="dcterms:W3CDTF">2018-09-19T14:29:38Z</dcterms:modified>
</cp:coreProperties>
</file>