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15" yWindow="495" windowWidth="13335" windowHeight="7725" tabRatio="848" activeTab="11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</sheets>
  <definedNames>
    <definedName name="_xlnm.Print_Area" localSheetId="3">'ABR-2019'!$A$1:$U$37</definedName>
    <definedName name="_xlnm.Print_Area" localSheetId="7">'AGO-2019'!$A$1:$U$36</definedName>
    <definedName name="_xlnm.Print_Area" localSheetId="11">'DEZ-2019'!$A$1:$U$37</definedName>
    <definedName name="_xlnm.Print_Area" localSheetId="1">'FEV-2019'!$A$1:$U$36</definedName>
    <definedName name="_xlnm.Print_Area" localSheetId="0">'JAN-2019'!$A$1:$U$36</definedName>
    <definedName name="_xlnm.Print_Area" localSheetId="6">'JUL-2019'!$A$1:$U$36</definedName>
    <definedName name="_xlnm.Print_Area" localSheetId="5">'JUN-2019'!$A$1:$U$36</definedName>
    <definedName name="_xlnm.Print_Area" localSheetId="4">'MAI-2019'!$A$1:$U$36</definedName>
    <definedName name="_xlnm.Print_Area" localSheetId="2">'MAR-2019'!$A$1:$U$36</definedName>
    <definedName name="_xlnm.Print_Area" localSheetId="10">'NOV-2019'!$A$1:$U$37</definedName>
    <definedName name="_xlnm.Print_Area" localSheetId="9">'OUT-2019'!$A$1:$U$36</definedName>
    <definedName name="_xlnm.Print_Area" localSheetId="8">'SET-2019'!$A$1:$U$36</definedName>
  </definedNames>
  <calcPr fullCalcOnLoad="1"/>
</workbook>
</file>

<file path=xl/sharedStrings.xml><?xml version="1.0" encoding="utf-8"?>
<sst xmlns="http://schemas.openxmlformats.org/spreadsheetml/2006/main" count="1351" uniqueCount="101">
  <si>
    <t>DIA</t>
  </si>
  <si>
    <t>JORNADA</t>
  </si>
  <si>
    <t>ENTRADA</t>
  </si>
  <si>
    <t>SAIDA</t>
  </si>
  <si>
    <t>TOTAL</t>
  </si>
  <si>
    <t>INTERVALO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</si>
  <si>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</si>
  <si>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</si>
  <si>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</si>
  <si>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</si>
  <si>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</si>
  <si>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</si>
  <si>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</si>
  <si>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</si>
  <si>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</si>
  <si>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</si>
  <si>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</si>
  <si>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</si>
  <si>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</si>
  <si>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</si>
  <si>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</si>
  <si>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</si>
  <si>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</si>
  <si>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</si>
  <si>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</si>
  <si>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</si>
  <si>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</si>
  <si>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</si>
  <si>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SAIDA INTER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</si>
  <si>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</si>
  <si>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</si>
  <si>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</si>
  <si>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</si>
  <si>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</si>
  <si>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</si>
  <si>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</si>
  <si>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SAI INT</t>
  </si>
  <si>
    <t>VOLTA INT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</si>
  <si>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</si>
  <si>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</si>
  <si>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</si>
  <si>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</si>
  <si>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</si>
  <si>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</si>
  <si>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</si>
  <si>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</si>
  <si>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</si>
  <si>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</si>
  <si>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</si>
  <si>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Planilha para cálculo da Folha de Frequência</t>
  </si>
  <si>
    <t>VERIFICAÇÃO DO INTERVALO PARA REFEIÇÃO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</si>
  <si>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</si>
  <si>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</si>
  <si>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</si>
  <si>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</si>
  <si>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</si>
  <si>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</si>
  <si>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</si>
  <si>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</si>
  <si>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</si>
  <si>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</si>
  <si>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</si>
  <si>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</si>
  <si>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</si>
  <si>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</si>
  <si>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</si>
  <si>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</si>
  <si>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</si>
  <si>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</si>
  <si>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</si>
  <si>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</si>
  <si>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</si>
  <si>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01- Dia do Trabalho - Feriado</t>
  </si>
  <si>
    <t>* 20 - Feriado apenas no campus São Bernardo do Campo</t>
  </si>
  <si>
    <t>* 08 - Feriado apenas no campus Santo André</t>
  </si>
  <si>
    <t>* 20 - Dia da Consciência Negra - Feriado</t>
  </si>
  <si>
    <t>Justiça Eleitoral (Folga)</t>
  </si>
  <si>
    <t>Licença por acidente em serviço</t>
  </si>
  <si>
    <t>Licença para capacitação</t>
  </si>
  <si>
    <t>Qualificação (Horas dedicadas ao mestrado/doutorado)</t>
  </si>
  <si>
    <t>Declaração de comparecimento a consultas, exames e demais procedimentos de saúde</t>
  </si>
  <si>
    <t>DEC COMP</t>
  </si>
  <si>
    <t>sáb</t>
  </si>
  <si>
    <t>* 07 - Independência do Brasil - Feriado</t>
  </si>
  <si>
    <t>Preencher os horários de entrada e saída e horários de saída e volta do intervalo para refeição. Deixar horários de intervalo em branco caso não o faça.</t>
  </si>
  <si>
    <t>Caso necessário, ajustar os dias da semana e a jornada diária. Deixar em branco os dias de folga (sábados, domingos e feriados).</t>
  </si>
  <si>
    <t>Versão 2019</t>
  </si>
  <si>
    <t>* 04 e 05 - Carnaval         * 06 - Cinzas: Ponto facultativo/expediente suspenso</t>
  </si>
  <si>
    <t>* 19 - Paixão de Cristo - Feriado</t>
  </si>
  <si>
    <t>* 20 - Corpus Christi - Feriado        * 21 - Ponto Facultativo/Expediente Suspenso</t>
  </si>
  <si>
    <t>* 08 - Ponto Facultativo/Expediente Suspenso    * 09 - Revolução Constitucionalista de 1932 - Feriado</t>
  </si>
  <si>
    <t>* 02 - Finados - Feriado      *  15 - Proclamação da República - Feriado</t>
  </si>
  <si>
    <t>* 01 - Confraternização Universal - Feriado       * 02 a 04 - Recesso</t>
  </si>
  <si>
    <t>* 12 - Dia de Nossa Senhora Aparecida - Feriado     *  28 - Dia do Servidor Público</t>
  </si>
  <si>
    <t>ter</t>
  </si>
  <si>
    <t>qua</t>
  </si>
  <si>
    <t>qui</t>
  </si>
  <si>
    <t>sex</t>
  </si>
  <si>
    <t>seg</t>
  </si>
  <si>
    <t xml:space="preserve"> * 26 a 30 - Recesso   * 31 - Ponto Facultativo/Expediente Suspenso</t>
  </si>
  <si>
    <t>*23 - Recesso  * 24 - Ponto Facultativo/Expediente Suspenso   * 25 - Natal - Feriado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</si>
</sst>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;@"/>
    <numFmt numFmtId="171" formatCode="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ddd"/>
    <numFmt numFmtId="178" formatCode="dd"/>
    <numFmt numFmtId="179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70" fontId="48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170" fontId="51" fillId="0" borderId="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0" fontId="5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170" fontId="2" fillId="35" borderId="12" xfId="0" applyNumberFormat="1" applyFont="1" applyFill="1" applyBorder="1" applyAlignment="1">
      <alignment horizontal="center" vertical="center"/>
    </xf>
    <xf numFmtId="170" fontId="53" fillId="36" borderId="0" xfId="0" applyNumberFormat="1" applyFont="1" applyFill="1" applyAlignment="1" applyProtection="1">
      <alignment horizontal="left" vertical="top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7" borderId="0" xfId="0" applyNumberFormat="1" applyFont="1" applyFill="1" applyBorder="1" applyAlignment="1" applyProtection="1">
      <alignment horizontal="center" vertical="center"/>
      <protection/>
    </xf>
    <xf numFmtId="170" fontId="49" fillId="37" borderId="0" xfId="0" applyNumberFormat="1" applyFont="1" applyFill="1" applyBorder="1" applyAlignment="1" applyProtection="1">
      <alignment horizontal="center" vertical="center"/>
      <protection/>
    </xf>
    <xf numFmtId="170" fontId="54" fillId="0" borderId="0" xfId="0" applyNumberFormat="1" applyFont="1" applyAlignment="1" applyProtection="1">
      <alignment horizontal="center" vertical="center"/>
      <protection/>
    </xf>
    <xf numFmtId="170" fontId="54" fillId="0" borderId="0" xfId="0" applyNumberFormat="1" applyFont="1" applyFill="1" applyBorder="1" applyAlignment="1" applyProtection="1">
      <alignment horizontal="center" vertical="center"/>
      <protection/>
    </xf>
    <xf numFmtId="171" fontId="54" fillId="0" borderId="0" xfId="0" applyNumberFormat="1" applyFont="1" applyBorder="1" applyAlignment="1" applyProtection="1">
      <alignment horizontal="center" vertical="center"/>
      <protection/>
    </xf>
    <xf numFmtId="170" fontId="54" fillId="0" borderId="0" xfId="0" applyNumberFormat="1" applyFont="1" applyAlignment="1" applyProtection="1">
      <alignment horizontal="left" vertical="center"/>
      <protection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0" fontId="48" fillId="37" borderId="0" xfId="0" applyNumberFormat="1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vertical="center"/>
    </xf>
    <xf numFmtId="170" fontId="53" fillId="37" borderId="0" xfId="0" applyNumberFormat="1" applyFont="1" applyFill="1" applyAlignment="1" applyProtection="1">
      <alignment horizontal="left" vertical="top"/>
      <protection/>
    </xf>
    <xf numFmtId="0" fontId="54" fillId="0" borderId="0" xfId="0" applyFont="1" applyAlignment="1">
      <alignment vertical="center"/>
    </xf>
    <xf numFmtId="170" fontId="2" fillId="38" borderId="0" xfId="0" applyNumberFormat="1" applyFont="1" applyFill="1" applyBorder="1" applyAlignment="1" applyProtection="1">
      <alignment horizontal="center" vertical="center"/>
      <protection/>
    </xf>
    <xf numFmtId="170" fontId="55" fillId="36" borderId="0" xfId="0" applyNumberFormat="1" applyFont="1" applyFill="1" applyBorder="1" applyAlignment="1" applyProtection="1">
      <alignment horizontal="left" vertical="center"/>
      <protection/>
    </xf>
    <xf numFmtId="170" fontId="55" fillId="36" borderId="0" xfId="0" applyNumberFormat="1" applyFont="1" applyFill="1" applyBorder="1" applyAlignment="1" applyProtection="1">
      <alignment horizontal="center" vertical="center"/>
      <protection/>
    </xf>
    <xf numFmtId="170" fontId="3" fillId="36" borderId="0" xfId="0" applyNumberFormat="1" applyFont="1" applyFill="1" applyBorder="1" applyAlignment="1" applyProtection="1">
      <alignment horizontal="center" vertical="center"/>
      <protection/>
    </xf>
    <xf numFmtId="170" fontId="55" fillId="38" borderId="0" xfId="0" applyNumberFormat="1" applyFont="1" applyFill="1" applyAlignment="1" applyProtection="1">
      <alignment horizontal="left" vertical="top"/>
      <protection/>
    </xf>
    <xf numFmtId="170" fontId="55" fillId="36" borderId="0" xfId="0" applyNumberFormat="1" applyFont="1" applyFill="1" applyAlignment="1" applyProtection="1">
      <alignment horizontal="left" vertical="top"/>
      <protection/>
    </xf>
    <xf numFmtId="170" fontId="52" fillId="0" borderId="0" xfId="0" applyNumberFormat="1" applyFont="1" applyFill="1" applyAlignment="1">
      <alignment horizontal="center" vertical="center"/>
    </xf>
    <xf numFmtId="178" fontId="2" fillId="37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>
      <alignment horizontal="center" vertical="center"/>
    </xf>
    <xf numFmtId="177" fontId="28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170" fontId="49" fillId="0" borderId="12" xfId="0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Border="1" applyAlignment="1" applyProtection="1">
      <alignment horizontal="center" vertical="center"/>
      <protection/>
    </xf>
    <xf numFmtId="170" fontId="5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 horizontal="center" vertical="center"/>
    </xf>
    <xf numFmtId="170" fontId="28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3" xfId="0" applyNumberFormat="1" applyFont="1" applyFill="1" applyBorder="1" applyAlignment="1">
      <alignment horizontal="center" vertical="center"/>
    </xf>
    <xf numFmtId="170" fontId="49" fillId="0" borderId="12" xfId="0" applyNumberFormat="1" applyFont="1" applyFill="1" applyBorder="1" applyAlignment="1">
      <alignment horizontal="center" vertical="center"/>
    </xf>
    <xf numFmtId="170" fontId="54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36" borderId="0" xfId="0" applyNumberFormat="1" applyFont="1" applyFill="1" applyAlignment="1">
      <alignment horizontal="center" vertical="center"/>
    </xf>
    <xf numFmtId="170" fontId="53" fillId="0" borderId="0" xfId="0" applyNumberFormat="1" applyFont="1" applyFill="1" applyAlignment="1" applyProtection="1">
      <alignment horizontal="left" vertical="top"/>
      <protection/>
    </xf>
    <xf numFmtId="0" fontId="2" fillId="36" borderId="0" xfId="0" applyFont="1" applyFill="1" applyAlignment="1">
      <alignment vertical="center"/>
    </xf>
    <xf numFmtId="170" fontId="2" fillId="35" borderId="12" xfId="0" applyNumberFormat="1" applyFont="1" applyFill="1" applyBorder="1" applyAlignment="1" applyProtection="1">
      <alignment horizontal="center" vertical="center"/>
      <protection locked="0"/>
    </xf>
    <xf numFmtId="178" fontId="2" fillId="35" borderId="12" xfId="0" applyNumberFormat="1" applyFont="1" applyFill="1" applyBorder="1" applyAlignment="1">
      <alignment horizontal="center" vertical="center"/>
    </xf>
    <xf numFmtId="177" fontId="28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vertical="center"/>
      <protection/>
    </xf>
    <xf numFmtId="170" fontId="49" fillId="37" borderId="0" xfId="0" applyNumberFormat="1" applyFont="1" applyFill="1" applyAlignment="1" applyProtection="1">
      <alignment horizontal="center" vertical="center"/>
      <protection/>
    </xf>
    <xf numFmtId="170" fontId="49" fillId="0" borderId="0" xfId="0" applyNumberFormat="1" applyFont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/>
    </xf>
    <xf numFmtId="170" fontId="49" fillId="0" borderId="0" xfId="0" applyNumberFormat="1" applyFont="1" applyFill="1" applyAlignment="1" applyProtection="1">
      <alignment horizontal="center" vertical="center"/>
      <protection/>
    </xf>
    <xf numFmtId="170" fontId="29" fillId="0" borderId="14" xfId="0" applyNumberFormat="1" applyFont="1" applyFill="1" applyBorder="1" applyAlignment="1" applyProtection="1">
      <alignment horizontal="center" vertical="center"/>
      <protection/>
    </xf>
    <xf numFmtId="170" fontId="54" fillId="36" borderId="0" xfId="0" applyNumberFormat="1" applyFont="1" applyFill="1" applyAlignment="1">
      <alignment horizontal="center" vertical="center"/>
    </xf>
    <xf numFmtId="170" fontId="56" fillId="0" borderId="12" xfId="0" applyNumberFormat="1" applyFont="1" applyFill="1" applyBorder="1" applyAlignment="1" applyProtection="1">
      <alignment horizontal="center" vertical="center"/>
      <protection locked="0"/>
    </xf>
    <xf numFmtId="170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 applyProtection="1">
      <alignment vertical="center"/>
      <protection locked="0"/>
    </xf>
    <xf numFmtId="170" fontId="56" fillId="0" borderId="15" xfId="0" applyNumberFormat="1" applyFont="1" applyFill="1" applyBorder="1" applyAlignment="1">
      <alignment horizontal="center" vertical="center"/>
    </xf>
    <xf numFmtId="170" fontId="56" fillId="35" borderId="12" xfId="0" applyNumberFormat="1" applyFont="1" applyFill="1" applyBorder="1" applyAlignment="1" applyProtection="1">
      <alignment horizontal="center" vertical="center"/>
      <protection locked="0"/>
    </xf>
    <xf numFmtId="170" fontId="56" fillId="35" borderId="12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 applyProtection="1">
      <alignment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43"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border/>
    </dxf>
    <dxf>
      <font>
        <b/>
        <i val="0"/>
        <color rgb="FF0000CC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  <dxf>
      <font>
        <color theme="0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3" sqref="D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2" width="10.8515625" style="21" bestFit="1" customWidth="1"/>
    <col min="13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1"/>
      <c r="Z1" s="24"/>
    </row>
    <row r="2" spans="1:26" ht="15" customHeight="1">
      <c r="A2" s="89">
        <v>43466</v>
      </c>
      <c r="B2" s="90" t="s">
        <v>94</v>
      </c>
      <c r="C2" s="88"/>
      <c r="D2" s="88"/>
      <c r="E2" s="88"/>
      <c r="F2" s="88"/>
      <c r="G2" s="88"/>
      <c r="H2" s="47">
        <f>IF((F2-E2)=$D$34,$D$34,IF((F2-E2)&lt;$C$33,$C$33,(F2-E2)))</f>
        <v>0</v>
      </c>
      <c r="I2" s="88"/>
      <c r="J2" s="47">
        <f>IF(Y2="NÃO CUMPRIU",((IF(D2&gt;$C$34,(G2-D2)-H2,$D$34))-I2)-$C$33,(IF(D2&gt;$C$34,(G2-D2)-H2,$D$34))-I2)</f>
        <v>0</v>
      </c>
      <c r="K2" s="47">
        <f>IF(G2&gt;$D$33,G2-$D$33,$D$34)</f>
        <v>0</v>
      </c>
      <c r="L2" s="47">
        <f>IF(OR((J2-C2)=$D$34,(J2-C2)&lt;$D$34),"",IF((J2-C2)&gt;$E$34,$E$34,(J2-C2)))</f>
      </c>
      <c r="M2" s="47">
        <f aca="true" t="shared" si="0" ref="M2:M32">IF(J2=C2,"",IF(J2&lt;C2,C2-J2,""))</f>
      </c>
      <c r="N2" s="7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89">
        <v>43467</v>
      </c>
      <c r="B3" s="90" t="s">
        <v>95</v>
      </c>
      <c r="C3" s="88">
        <v>0.3333333333333333</v>
      </c>
      <c r="D3" s="102"/>
      <c r="E3" s="102"/>
      <c r="F3" s="102"/>
      <c r="G3" s="102"/>
      <c r="H3" s="103">
        <f aca="true" t="shared" si="1" ref="H3:H32">IF((F3-E3)=$D$34,$D$34,IF((F3-E3)&lt;$C$33,$C$33,(F3-E3)))</f>
        <v>0</v>
      </c>
      <c r="I3" s="102"/>
      <c r="J3" s="103">
        <f>IF(Y3="NÃO CUMPRIU",((IF(D3&gt;$C$34,(G3-D3)-H3,$D$34))-I3)-$C$33,(IF(D3&gt;$C$34,(G3-D3)-H3,$D$34))-I3)</f>
        <v>0</v>
      </c>
      <c r="K3" s="103">
        <f>IF(G3&gt;$D$33,G3-$D$33,$D$34)</f>
        <v>0</v>
      </c>
      <c r="L3" s="103">
        <f>IF(OR((J3-C3)=$D$34,(J3-C3)&lt;$D$34),"",IF((J3-C3)&gt;$E$34,$E$34,(J3-C3)))</f>
      </c>
      <c r="M3" s="103">
        <f t="shared" si="0"/>
        <v>0.3333333333333333</v>
      </c>
      <c r="N3" s="104"/>
      <c r="P3" s="1">
        <f>K33</f>
        <v>0</v>
      </c>
      <c r="Q3" s="2" t="s">
        <v>43</v>
      </c>
      <c r="S3" s="1">
        <f aca="true" t="shared" si="2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89">
        <v>43468</v>
      </c>
      <c r="B4" s="90" t="s">
        <v>96</v>
      </c>
      <c r="C4" s="88">
        <v>0.3333333333333333</v>
      </c>
      <c r="D4" s="102"/>
      <c r="E4" s="102"/>
      <c r="F4" s="102"/>
      <c r="G4" s="102"/>
      <c r="H4" s="103">
        <f t="shared" si="1"/>
        <v>0</v>
      </c>
      <c r="I4" s="102"/>
      <c r="J4" s="103">
        <f aca="true" t="shared" si="3" ref="J4:J32">IF(Y4="NÃO CUMPRIU",((IF(D4&gt;$C$34,(G4-D4)-H4,$D$34))-I4)-$C$33,(IF(D4&gt;$C$34,(G4-D4)-H4,$D$34))-I4)</f>
        <v>0</v>
      </c>
      <c r="K4" s="103">
        <f aca="true" t="shared" si="4" ref="K4:K32">IF(G4&gt;$D$33,G4-$D$33,$D$34)</f>
        <v>0</v>
      </c>
      <c r="L4" s="103">
        <f aca="true" t="shared" si="5" ref="L4:L32">IF(OR((J4-C4)=$D$34,(J4-C4)&lt;$D$34),"",IF((J4-C4)&gt;$E$34,$E$34,(J4-C4)))</f>
      </c>
      <c r="M4" s="103">
        <f t="shared" si="0"/>
        <v>0.3333333333333333</v>
      </c>
      <c r="N4" s="104"/>
      <c r="P4" s="1"/>
      <c r="Q4" s="8"/>
      <c r="S4" s="1">
        <f t="shared" si="2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89">
        <v>43469</v>
      </c>
      <c r="B5" s="90" t="s">
        <v>97</v>
      </c>
      <c r="C5" s="88">
        <v>0.3333333333333333</v>
      </c>
      <c r="D5" s="102"/>
      <c r="E5" s="102"/>
      <c r="F5" s="102"/>
      <c r="G5" s="102"/>
      <c r="H5" s="103">
        <f t="shared" si="1"/>
        <v>0</v>
      </c>
      <c r="I5" s="102"/>
      <c r="J5" s="103">
        <f t="shared" si="3"/>
        <v>0</v>
      </c>
      <c r="K5" s="103">
        <f t="shared" si="4"/>
        <v>0</v>
      </c>
      <c r="L5" s="103">
        <f t="shared" si="5"/>
      </c>
      <c r="M5" s="103">
        <f t="shared" si="0"/>
        <v>0.3333333333333333</v>
      </c>
      <c r="N5" s="104"/>
      <c r="P5" s="105" t="s">
        <v>39</v>
      </c>
      <c r="Q5" s="105"/>
      <c r="R5" s="18"/>
      <c r="S5" s="1">
        <f t="shared" si="2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43470</v>
      </c>
      <c r="B6" s="90" t="s">
        <v>82</v>
      </c>
      <c r="C6" s="73"/>
      <c r="D6" s="73"/>
      <c r="E6" s="73"/>
      <c r="F6" s="73"/>
      <c r="G6" s="73"/>
      <c r="H6" s="74">
        <f t="shared" si="1"/>
        <v>0</v>
      </c>
      <c r="I6" s="73"/>
      <c r="J6" s="74">
        <f t="shared" si="3"/>
        <v>0</v>
      </c>
      <c r="K6" s="74">
        <f t="shared" si="4"/>
        <v>0</v>
      </c>
      <c r="L6" s="74">
        <f t="shared" si="5"/>
      </c>
      <c r="M6" s="74">
        <f t="shared" si="0"/>
      </c>
      <c r="N6" s="75"/>
      <c r="P6" s="44">
        <v>0</v>
      </c>
      <c r="Q6" s="2" t="s">
        <v>46</v>
      </c>
      <c r="R6" s="18"/>
      <c r="S6" s="1">
        <f t="shared" si="2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43471</v>
      </c>
      <c r="B7" s="90" t="s">
        <v>44</v>
      </c>
      <c r="C7" s="76"/>
      <c r="D7" s="73"/>
      <c r="E7" s="73"/>
      <c r="F7" s="73"/>
      <c r="G7" s="73"/>
      <c r="H7" s="74">
        <f t="shared" si="1"/>
        <v>0</v>
      </c>
      <c r="I7" s="73"/>
      <c r="J7" s="74">
        <f t="shared" si="3"/>
        <v>0</v>
      </c>
      <c r="K7" s="74">
        <f t="shared" si="4"/>
        <v>0</v>
      </c>
      <c r="L7" s="74">
        <f t="shared" si="5"/>
      </c>
      <c r="M7" s="74">
        <f t="shared" si="0"/>
      </c>
      <c r="N7" s="75"/>
      <c r="P7" s="44">
        <v>0</v>
      </c>
      <c r="Q7" s="8" t="s">
        <v>47</v>
      </c>
      <c r="S7" s="1">
        <f t="shared" si="2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43472</v>
      </c>
      <c r="B8" s="72" t="s">
        <v>98</v>
      </c>
      <c r="C8" s="73">
        <v>0.333333333333333</v>
      </c>
      <c r="D8" s="98"/>
      <c r="E8" s="98"/>
      <c r="F8" s="98"/>
      <c r="G8" s="98"/>
      <c r="H8" s="99">
        <f t="shared" si="1"/>
        <v>0</v>
      </c>
      <c r="I8" s="98"/>
      <c r="J8" s="99">
        <f t="shared" si="3"/>
        <v>0</v>
      </c>
      <c r="K8" s="99">
        <f t="shared" si="4"/>
        <v>0</v>
      </c>
      <c r="L8" s="99">
        <f t="shared" si="5"/>
      </c>
      <c r="M8" s="99">
        <f t="shared" si="0"/>
        <v>0.333333333333333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43473</v>
      </c>
      <c r="B9" s="72" t="s">
        <v>94</v>
      </c>
      <c r="C9" s="73">
        <v>0.333333333333333</v>
      </c>
      <c r="D9" s="98"/>
      <c r="E9" s="98"/>
      <c r="F9" s="98"/>
      <c r="G9" s="98"/>
      <c r="H9" s="99">
        <f t="shared" si="1"/>
        <v>0</v>
      </c>
      <c r="I9" s="98"/>
      <c r="J9" s="99">
        <f>IF(Y9="NÃO CUMPRIU",((IF(D9&gt;$C$34,(G9-D9)-H9,$D$34))-I9)-$C$33,(IF(D9&gt;$C$34,(G9-D9)-H9,$D$34))-I9)</f>
        <v>0</v>
      </c>
      <c r="K9" s="99">
        <f>IF(G9&gt;$D$33,G9-$D$33,$D$34)</f>
        <v>0</v>
      </c>
      <c r="L9" s="99">
        <f t="shared" si="5"/>
      </c>
      <c r="M9" s="99">
        <f t="shared" si="0"/>
        <v>0.333333333333333</v>
      </c>
      <c r="N9" s="10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43474</v>
      </c>
      <c r="B10" s="72" t="s">
        <v>95</v>
      </c>
      <c r="C10" s="73">
        <v>0.3333333333333333</v>
      </c>
      <c r="D10" s="98"/>
      <c r="E10" s="98"/>
      <c r="F10" s="98"/>
      <c r="G10" s="98"/>
      <c r="H10" s="99">
        <f t="shared" si="1"/>
        <v>0</v>
      </c>
      <c r="I10" s="98"/>
      <c r="J10" s="99">
        <f>IF(Y10="NÃO CUMPRIU",((IF(D10&gt;$C$34,(G10-D10)-H10,$D$34))-I10)-$C$33,(IF(D10&gt;$C$34,(G10-D10)-H10,$D$34))-I10)</f>
        <v>0</v>
      </c>
      <c r="K10" s="99">
        <f>IF(G10&gt;$D$33,G10-$D$33,$D$34)</f>
        <v>0</v>
      </c>
      <c r="L10" s="99">
        <f t="shared" si="5"/>
      </c>
      <c r="M10" s="99">
        <f t="shared" si="0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43475</v>
      </c>
      <c r="B11" s="72" t="s">
        <v>96</v>
      </c>
      <c r="C11" s="73">
        <v>0.3333333333333333</v>
      </c>
      <c r="D11" s="98"/>
      <c r="E11" s="98"/>
      <c r="F11" s="98"/>
      <c r="G11" s="98"/>
      <c r="H11" s="99">
        <f t="shared" si="1"/>
        <v>0</v>
      </c>
      <c r="I11" s="98"/>
      <c r="J11" s="99">
        <f>IF(Y11="NÃO CUMPRIU",((IF(D11&gt;$C$34,(G11-D11)-H11,$D$34))-I11)-$C$33,(IF(D11&gt;$C$34,(G11-D11)-H11,$D$34))-I11)</f>
        <v>0</v>
      </c>
      <c r="K11" s="99">
        <f>IF(G11&gt;$D$33,G11-$D$33,$D$34)</f>
        <v>0</v>
      </c>
      <c r="L11" s="99">
        <f t="shared" si="5"/>
      </c>
      <c r="M11" s="99">
        <f t="shared" si="0"/>
        <v>0.3333333333333333</v>
      </c>
      <c r="N11" s="100"/>
      <c r="P11" s="1">
        <f>S9</f>
        <v>0</v>
      </c>
      <c r="Q11" s="8" t="s">
        <v>41</v>
      </c>
      <c r="S11" s="1">
        <f t="shared" si="2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43476</v>
      </c>
      <c r="B12" s="72" t="s">
        <v>97</v>
      </c>
      <c r="C12" s="73">
        <v>0.3333333333333333</v>
      </c>
      <c r="D12" s="98"/>
      <c r="E12" s="98"/>
      <c r="F12" s="98"/>
      <c r="G12" s="98"/>
      <c r="H12" s="99">
        <f t="shared" si="1"/>
        <v>0</v>
      </c>
      <c r="I12" s="98"/>
      <c r="J12" s="99">
        <f>IF(Y12="NÃO CUMPRIU",((IF(D12&gt;$C$34,(G12-D12)-H12,$D$34))-I12)-$C$33,(IF(D12&gt;$C$34,(G12-D12)-H12,$D$34))-I12)</f>
        <v>0</v>
      </c>
      <c r="K12" s="99">
        <f>IF(G12&gt;$D$33,G12-$D$33,$D$34)</f>
        <v>0</v>
      </c>
      <c r="L12" s="99">
        <f t="shared" si="5"/>
      </c>
      <c r="M12" s="99">
        <f t="shared" si="0"/>
        <v>0.3333333333333333</v>
      </c>
      <c r="N12" s="100"/>
      <c r="S12" s="1">
        <f t="shared" si="2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43477</v>
      </c>
      <c r="B13" s="72" t="s">
        <v>82</v>
      </c>
      <c r="C13" s="73"/>
      <c r="D13" s="73"/>
      <c r="E13" s="73"/>
      <c r="F13" s="73"/>
      <c r="G13" s="73"/>
      <c r="H13" s="74">
        <f t="shared" si="1"/>
        <v>0</v>
      </c>
      <c r="I13" s="73"/>
      <c r="J13" s="74">
        <f t="shared" si="3"/>
        <v>0</v>
      </c>
      <c r="K13" s="74">
        <f t="shared" si="4"/>
        <v>0</v>
      </c>
      <c r="L13" s="74">
        <f t="shared" si="5"/>
      </c>
      <c r="M13" s="74">
        <f t="shared" si="0"/>
      </c>
      <c r="N13" s="75"/>
      <c r="P13" s="32"/>
      <c r="Q13" s="33"/>
      <c r="S13" s="1">
        <f t="shared" si="2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43478</v>
      </c>
      <c r="B14" s="72" t="s">
        <v>44</v>
      </c>
      <c r="C14" s="76"/>
      <c r="D14" s="73"/>
      <c r="E14" s="73"/>
      <c r="F14" s="73"/>
      <c r="G14" s="73"/>
      <c r="H14" s="74">
        <f t="shared" si="1"/>
        <v>0</v>
      </c>
      <c r="I14" s="73"/>
      <c r="J14" s="74">
        <f t="shared" si="3"/>
        <v>0</v>
      </c>
      <c r="K14" s="74">
        <f t="shared" si="4"/>
        <v>0</v>
      </c>
      <c r="L14" s="74">
        <f t="shared" si="5"/>
      </c>
      <c r="M14" s="74">
        <f t="shared" si="0"/>
      </c>
      <c r="N14" s="75"/>
      <c r="P14" s="34"/>
      <c r="Q14" s="35"/>
      <c r="S14" s="1">
        <f t="shared" si="2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43479</v>
      </c>
      <c r="B15" s="72" t="s">
        <v>98</v>
      </c>
      <c r="C15" s="73">
        <v>0.3333333333333333</v>
      </c>
      <c r="D15" s="98"/>
      <c r="E15" s="98"/>
      <c r="F15" s="98"/>
      <c r="G15" s="98"/>
      <c r="H15" s="99">
        <f t="shared" si="1"/>
        <v>0</v>
      </c>
      <c r="I15" s="98"/>
      <c r="J15" s="99">
        <f t="shared" si="3"/>
        <v>0</v>
      </c>
      <c r="K15" s="99">
        <f t="shared" si="4"/>
        <v>0</v>
      </c>
      <c r="L15" s="99">
        <f t="shared" si="5"/>
      </c>
      <c r="M15" s="99">
        <f t="shared" si="0"/>
        <v>0.3333333333333333</v>
      </c>
      <c r="N15" s="100"/>
      <c r="P15" s="36"/>
      <c r="Q15" s="10"/>
      <c r="S15" s="1">
        <f t="shared" si="2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43480</v>
      </c>
      <c r="B16" s="72" t="s">
        <v>94</v>
      </c>
      <c r="C16" s="73">
        <v>0.3333333333333333</v>
      </c>
      <c r="D16" s="98"/>
      <c r="E16" s="98"/>
      <c r="F16" s="98"/>
      <c r="G16" s="98"/>
      <c r="H16" s="99">
        <f t="shared" si="1"/>
        <v>0</v>
      </c>
      <c r="I16" s="98"/>
      <c r="J16" s="99">
        <f t="shared" si="3"/>
        <v>0</v>
      </c>
      <c r="K16" s="99">
        <f t="shared" si="4"/>
        <v>0</v>
      </c>
      <c r="L16" s="99">
        <f t="shared" si="5"/>
      </c>
      <c r="M16" s="99">
        <f t="shared" si="0"/>
        <v>0.3333333333333333</v>
      </c>
      <c r="N16" s="100"/>
      <c r="P16" s="27"/>
      <c r="Q16" s="28"/>
      <c r="S16" s="1">
        <f t="shared" si="2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43481</v>
      </c>
      <c r="B17" s="72" t="s">
        <v>95</v>
      </c>
      <c r="C17" s="73">
        <v>0.3333333333333333</v>
      </c>
      <c r="D17" s="98"/>
      <c r="E17" s="98"/>
      <c r="F17" s="98"/>
      <c r="G17" s="98"/>
      <c r="H17" s="99">
        <f t="shared" si="1"/>
        <v>0</v>
      </c>
      <c r="I17" s="98"/>
      <c r="J17" s="99">
        <f t="shared" si="3"/>
        <v>0</v>
      </c>
      <c r="K17" s="99">
        <f t="shared" si="4"/>
        <v>0</v>
      </c>
      <c r="L17" s="99">
        <f t="shared" si="5"/>
      </c>
      <c r="M17" s="99">
        <f t="shared" si="0"/>
        <v>0.3333333333333333</v>
      </c>
      <c r="N17" s="100"/>
      <c r="P17" s="29"/>
      <c r="Q17" s="30"/>
      <c r="S17" s="1">
        <f t="shared" si="2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43482</v>
      </c>
      <c r="B18" s="72" t="s">
        <v>96</v>
      </c>
      <c r="C18" s="73">
        <v>0.3333333333333333</v>
      </c>
      <c r="D18" s="98"/>
      <c r="E18" s="98"/>
      <c r="F18" s="98"/>
      <c r="G18" s="98"/>
      <c r="H18" s="99">
        <f t="shared" si="1"/>
        <v>0</v>
      </c>
      <c r="I18" s="98"/>
      <c r="J18" s="99">
        <f t="shared" si="3"/>
        <v>0</v>
      </c>
      <c r="K18" s="99">
        <f t="shared" si="4"/>
        <v>0</v>
      </c>
      <c r="L18" s="99">
        <f t="shared" si="5"/>
      </c>
      <c r="M18" s="99">
        <f t="shared" si="0"/>
        <v>0.3333333333333333</v>
      </c>
      <c r="N18" s="100"/>
      <c r="S18" s="1">
        <f t="shared" si="2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43483</v>
      </c>
      <c r="B19" s="72" t="s">
        <v>97</v>
      </c>
      <c r="C19" s="73">
        <v>0.3333333333333333</v>
      </c>
      <c r="D19" s="98"/>
      <c r="E19" s="98"/>
      <c r="F19" s="98"/>
      <c r="G19" s="98"/>
      <c r="H19" s="99">
        <f t="shared" si="1"/>
        <v>0</v>
      </c>
      <c r="I19" s="98"/>
      <c r="J19" s="99">
        <f t="shared" si="3"/>
        <v>0</v>
      </c>
      <c r="K19" s="99">
        <f t="shared" si="4"/>
        <v>0</v>
      </c>
      <c r="L19" s="99">
        <f t="shared" si="5"/>
      </c>
      <c r="M19" s="99">
        <f t="shared" si="0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2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43484</v>
      </c>
      <c r="B20" s="72" t="s">
        <v>82</v>
      </c>
      <c r="C20" s="73"/>
      <c r="D20" s="73"/>
      <c r="E20" s="73"/>
      <c r="F20" s="73"/>
      <c r="G20" s="73"/>
      <c r="H20" s="74">
        <f t="shared" si="1"/>
        <v>0</v>
      </c>
      <c r="I20" s="73"/>
      <c r="J20" s="74">
        <f t="shared" si="3"/>
        <v>0</v>
      </c>
      <c r="K20" s="74">
        <f t="shared" si="4"/>
        <v>0</v>
      </c>
      <c r="L20" s="74">
        <f t="shared" si="5"/>
      </c>
      <c r="M20" s="74">
        <f t="shared" si="0"/>
      </c>
      <c r="N20" s="75"/>
      <c r="P20" s="26">
        <f>IF(P19=D34,"",IF((P10+P6)=(P11+P7),"",IF((P10+P6)&gt;(P11+P7),"POSITIVO","NEGATIVO")))</f>
      </c>
      <c r="S20" s="1">
        <f t="shared" si="2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43485</v>
      </c>
      <c r="B21" s="72" t="s">
        <v>44</v>
      </c>
      <c r="C21" s="73"/>
      <c r="D21" s="73"/>
      <c r="E21" s="73"/>
      <c r="F21" s="73"/>
      <c r="G21" s="73"/>
      <c r="H21" s="74">
        <f t="shared" si="1"/>
        <v>0</v>
      </c>
      <c r="I21" s="73"/>
      <c r="J21" s="74">
        <f t="shared" si="3"/>
        <v>0</v>
      </c>
      <c r="K21" s="74">
        <f t="shared" si="4"/>
        <v>0</v>
      </c>
      <c r="L21" s="74">
        <f t="shared" si="5"/>
      </c>
      <c r="M21" s="74">
        <f t="shared" si="0"/>
      </c>
      <c r="N21" s="75"/>
      <c r="S21" s="1">
        <f t="shared" si="2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43486</v>
      </c>
      <c r="B22" s="72" t="s">
        <v>98</v>
      </c>
      <c r="C22" s="73">
        <v>0.3333333333333333</v>
      </c>
      <c r="D22" s="98"/>
      <c r="E22" s="98"/>
      <c r="F22" s="98"/>
      <c r="G22" s="98"/>
      <c r="H22" s="99">
        <f t="shared" si="1"/>
        <v>0</v>
      </c>
      <c r="I22" s="98"/>
      <c r="J22" s="99">
        <f t="shared" si="3"/>
        <v>0</v>
      </c>
      <c r="K22" s="99">
        <f t="shared" si="4"/>
        <v>0</v>
      </c>
      <c r="L22" s="99">
        <f t="shared" si="5"/>
      </c>
      <c r="M22" s="99">
        <f t="shared" si="0"/>
        <v>0.3333333333333333</v>
      </c>
      <c r="N22" s="100"/>
      <c r="S22" s="1">
        <f t="shared" si="2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43487</v>
      </c>
      <c r="B23" s="72" t="s">
        <v>94</v>
      </c>
      <c r="C23" s="73">
        <v>0.3333333333333333</v>
      </c>
      <c r="D23" s="98"/>
      <c r="E23" s="98"/>
      <c r="F23" s="98"/>
      <c r="G23" s="98"/>
      <c r="H23" s="99">
        <f t="shared" si="1"/>
        <v>0</v>
      </c>
      <c r="I23" s="98"/>
      <c r="J23" s="99">
        <f t="shared" si="3"/>
        <v>0</v>
      </c>
      <c r="K23" s="99">
        <f t="shared" si="4"/>
        <v>0</v>
      </c>
      <c r="L23" s="99">
        <f t="shared" si="5"/>
      </c>
      <c r="M23" s="99">
        <f t="shared" si="0"/>
        <v>0.3333333333333333</v>
      </c>
      <c r="N23" s="100"/>
      <c r="S23" s="1">
        <f t="shared" si="2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43488</v>
      </c>
      <c r="B24" s="72" t="s">
        <v>95</v>
      </c>
      <c r="C24" s="73">
        <v>0.3333333333333333</v>
      </c>
      <c r="D24" s="98"/>
      <c r="E24" s="98"/>
      <c r="F24" s="98"/>
      <c r="G24" s="98"/>
      <c r="H24" s="99">
        <f t="shared" si="1"/>
        <v>0</v>
      </c>
      <c r="I24" s="98"/>
      <c r="J24" s="99">
        <f t="shared" si="3"/>
        <v>0</v>
      </c>
      <c r="K24" s="99">
        <f t="shared" si="4"/>
        <v>0</v>
      </c>
      <c r="L24" s="99">
        <f t="shared" si="5"/>
      </c>
      <c r="M24" s="99">
        <f t="shared" si="0"/>
        <v>0.3333333333333333</v>
      </c>
      <c r="N24" s="100"/>
      <c r="P24" s="22"/>
      <c r="Q24" s="19"/>
      <c r="R24" s="5"/>
      <c r="S24" s="1">
        <f t="shared" si="2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43489</v>
      </c>
      <c r="B25" s="72" t="s">
        <v>96</v>
      </c>
      <c r="C25" s="73">
        <v>0.3333333333333333</v>
      </c>
      <c r="D25" s="98"/>
      <c r="E25" s="98"/>
      <c r="F25" s="98"/>
      <c r="G25" s="98"/>
      <c r="H25" s="99">
        <f t="shared" si="1"/>
        <v>0</v>
      </c>
      <c r="I25" s="98"/>
      <c r="J25" s="99">
        <f t="shared" si="3"/>
        <v>0</v>
      </c>
      <c r="K25" s="99">
        <f t="shared" si="4"/>
        <v>0</v>
      </c>
      <c r="L25" s="99">
        <f t="shared" si="5"/>
      </c>
      <c r="M25" s="99">
        <f t="shared" si="0"/>
        <v>0.3333333333333333</v>
      </c>
      <c r="N25" s="100"/>
      <c r="P25" s="10"/>
      <c r="Q25" s="10"/>
      <c r="R25" s="10"/>
      <c r="S25" s="1">
        <f t="shared" si="2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43490</v>
      </c>
      <c r="B26" s="72" t="s">
        <v>97</v>
      </c>
      <c r="C26" s="73">
        <v>0.3333333333333333</v>
      </c>
      <c r="D26" s="98"/>
      <c r="E26" s="98"/>
      <c r="F26" s="98"/>
      <c r="G26" s="98"/>
      <c r="H26" s="99">
        <f t="shared" si="1"/>
        <v>0</v>
      </c>
      <c r="I26" s="98"/>
      <c r="J26" s="99">
        <f t="shared" si="3"/>
        <v>0</v>
      </c>
      <c r="K26" s="99">
        <f t="shared" si="4"/>
        <v>0</v>
      </c>
      <c r="L26" s="99">
        <f t="shared" si="5"/>
      </c>
      <c r="M26" s="99">
        <f t="shared" si="0"/>
        <v>0.3333333333333333</v>
      </c>
      <c r="N26" s="100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71">
        <v>43491</v>
      </c>
      <c r="B27" s="72" t="s">
        <v>82</v>
      </c>
      <c r="C27" s="73"/>
      <c r="D27" s="73"/>
      <c r="E27" s="73"/>
      <c r="F27" s="73"/>
      <c r="G27" s="73"/>
      <c r="H27" s="74">
        <f t="shared" si="1"/>
        <v>0</v>
      </c>
      <c r="I27" s="73"/>
      <c r="J27" s="74">
        <f t="shared" si="3"/>
        <v>0</v>
      </c>
      <c r="K27" s="74">
        <f t="shared" si="4"/>
        <v>0</v>
      </c>
      <c r="L27" s="74">
        <f t="shared" si="5"/>
      </c>
      <c r="M27" s="74">
        <f t="shared" si="0"/>
      </c>
      <c r="N27" s="75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43492</v>
      </c>
      <c r="B28" s="72" t="s">
        <v>44</v>
      </c>
      <c r="C28" s="73"/>
      <c r="D28" s="73"/>
      <c r="E28" s="73"/>
      <c r="F28" s="73"/>
      <c r="G28" s="73"/>
      <c r="H28" s="74">
        <f t="shared" si="1"/>
        <v>0</v>
      </c>
      <c r="I28" s="73"/>
      <c r="J28" s="74">
        <f t="shared" si="3"/>
        <v>0</v>
      </c>
      <c r="K28" s="74">
        <f t="shared" si="4"/>
        <v>0</v>
      </c>
      <c r="L28" s="74">
        <f t="shared" si="5"/>
      </c>
      <c r="M28" s="74">
        <f t="shared" si="0"/>
      </c>
      <c r="N28" s="75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43493</v>
      </c>
      <c r="B29" s="72" t="s">
        <v>98</v>
      </c>
      <c r="C29" s="73">
        <v>0.3333333333333333</v>
      </c>
      <c r="D29" s="98"/>
      <c r="E29" s="98"/>
      <c r="F29" s="98"/>
      <c r="G29" s="98"/>
      <c r="H29" s="99">
        <f t="shared" si="1"/>
        <v>0</v>
      </c>
      <c r="I29" s="98"/>
      <c r="J29" s="99">
        <f t="shared" si="3"/>
        <v>0</v>
      </c>
      <c r="K29" s="99">
        <f t="shared" si="4"/>
        <v>0</v>
      </c>
      <c r="L29" s="99">
        <f t="shared" si="5"/>
      </c>
      <c r="M29" s="99">
        <f t="shared" si="0"/>
        <v>0.3333333333333333</v>
      </c>
      <c r="N29" s="100"/>
      <c r="Q29" s="4"/>
      <c r="W29" s="6">
        <v>28</v>
      </c>
      <c r="X29" s="2"/>
      <c r="Y29" s="2"/>
      <c r="Z29" s="2"/>
    </row>
    <row r="30" spans="1:26" ht="15" customHeight="1">
      <c r="A30" s="71">
        <v>43494</v>
      </c>
      <c r="B30" s="72" t="s">
        <v>94</v>
      </c>
      <c r="C30" s="73">
        <v>0.3333333333333333</v>
      </c>
      <c r="D30" s="98"/>
      <c r="E30" s="98"/>
      <c r="F30" s="98"/>
      <c r="G30" s="98"/>
      <c r="H30" s="99">
        <f t="shared" si="1"/>
        <v>0</v>
      </c>
      <c r="I30" s="98"/>
      <c r="J30" s="99">
        <f t="shared" si="3"/>
        <v>0</v>
      </c>
      <c r="K30" s="99">
        <f t="shared" si="4"/>
        <v>0</v>
      </c>
      <c r="L30" s="99">
        <f t="shared" si="5"/>
      </c>
      <c r="M30" s="99">
        <f t="shared" si="0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71">
        <v>43495</v>
      </c>
      <c r="B31" s="72" t="s">
        <v>95</v>
      </c>
      <c r="C31" s="73">
        <v>0.3333333333333333</v>
      </c>
      <c r="D31" s="98"/>
      <c r="E31" s="98"/>
      <c r="F31" s="98"/>
      <c r="G31" s="98"/>
      <c r="H31" s="99">
        <f t="shared" si="1"/>
        <v>0</v>
      </c>
      <c r="I31" s="98"/>
      <c r="J31" s="99">
        <f t="shared" si="3"/>
        <v>0</v>
      </c>
      <c r="K31" s="99">
        <f t="shared" si="4"/>
        <v>0</v>
      </c>
      <c r="L31" s="99">
        <f t="shared" si="5"/>
      </c>
      <c r="M31" s="99">
        <f t="shared" si="0"/>
        <v>0.3333333333333333</v>
      </c>
      <c r="N31" s="100"/>
      <c r="Q31" s="4"/>
      <c r="W31" s="6">
        <v>30</v>
      </c>
      <c r="X31" s="2"/>
      <c r="Y31" s="2"/>
      <c r="Z31" s="2"/>
    </row>
    <row r="32" spans="1:26" ht="15" customHeight="1" thickBot="1">
      <c r="A32" s="71">
        <v>43496</v>
      </c>
      <c r="B32" s="72" t="s">
        <v>96</v>
      </c>
      <c r="C32" s="73">
        <v>0.3333333333333333</v>
      </c>
      <c r="D32" s="98"/>
      <c r="E32" s="98"/>
      <c r="F32" s="98"/>
      <c r="G32" s="98"/>
      <c r="H32" s="99">
        <f t="shared" si="1"/>
        <v>0</v>
      </c>
      <c r="I32" s="98"/>
      <c r="J32" s="101">
        <f t="shared" si="3"/>
        <v>0</v>
      </c>
      <c r="K32" s="101">
        <f t="shared" si="4"/>
        <v>0</v>
      </c>
      <c r="L32" s="99">
        <f t="shared" si="5"/>
      </c>
      <c r="M32" s="99">
        <f t="shared" si="0"/>
        <v>0.3333333333333333</v>
      </c>
      <c r="N32" s="100"/>
      <c r="W32" s="6">
        <v>31</v>
      </c>
      <c r="X32" s="2"/>
      <c r="Y32" s="2"/>
      <c r="Z32" s="2"/>
    </row>
    <row r="33" spans="1:23" ht="15" customHeight="1" thickTop="1">
      <c r="A33" s="77"/>
      <c r="B33" s="78"/>
      <c r="C33" s="92">
        <v>0.041666666666666664</v>
      </c>
      <c r="D33" s="92">
        <v>0.9166666666666666</v>
      </c>
      <c r="E33" s="51">
        <v>0.2604166666666667</v>
      </c>
      <c r="F33" s="25">
        <v>0.3333333333333333</v>
      </c>
      <c r="G33" s="53"/>
      <c r="H33" s="12"/>
      <c r="I33" s="12">
        <f>SUM(I2:I32)</f>
        <v>0</v>
      </c>
      <c r="J33" s="96">
        <f>SUM(J2:J32)</f>
        <v>0</v>
      </c>
      <c r="K33" s="96">
        <f>SUM(K2:K32)</f>
        <v>0</v>
      </c>
      <c r="L33" s="12"/>
      <c r="M33" s="12"/>
      <c r="N33" s="79" t="s">
        <v>38</v>
      </c>
      <c r="W33" s="11"/>
    </row>
    <row r="34" spans="1:23" ht="15" customHeight="1">
      <c r="A34" s="11"/>
      <c r="B34" s="52"/>
      <c r="C34" s="93">
        <v>0.0006944444444444445</v>
      </c>
      <c r="D34" s="93">
        <v>0</v>
      </c>
      <c r="E34" s="25">
        <v>0.08333333333333333</v>
      </c>
      <c r="F34" s="63" t="s">
        <v>92</v>
      </c>
      <c r="G34" s="64"/>
      <c r="H34" s="65"/>
      <c r="I34" s="65"/>
      <c r="J34" s="65"/>
      <c r="K34" s="49"/>
      <c r="L34" s="13"/>
      <c r="M34" s="13"/>
      <c r="N34" s="15"/>
      <c r="P34" s="4" t="s">
        <v>49</v>
      </c>
      <c r="W34" s="11"/>
    </row>
    <row r="35" spans="1:23" ht="15" customHeight="1">
      <c r="A35" s="39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39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H33:I34">
    <cfRule type="cellIs" priority="198" dxfId="1236" operator="equal" stopIfTrue="1">
      <formula>$D$34</formula>
    </cfRule>
  </conditionalFormatting>
  <conditionalFormatting sqref="P20">
    <cfRule type="cellIs" priority="196" dxfId="1237" operator="equal" stopIfTrue="1">
      <formula>"POSITIVO"</formula>
    </cfRule>
    <cfRule type="cellIs" priority="197" dxfId="1238" operator="equal" stopIfTrue="1">
      <formula>"NEGATIVO"</formula>
    </cfRule>
  </conditionalFormatting>
  <conditionalFormatting sqref="Y2:Y32">
    <cfRule type="cellIs" priority="195" dxfId="1238" operator="equal" stopIfTrue="1">
      <formula>"NÃO CUMPRIU"</formula>
    </cfRule>
  </conditionalFormatting>
  <conditionalFormatting sqref="P6:P7">
    <cfRule type="cellIs" priority="194" dxfId="1239" operator="equal" stopIfTrue="1">
      <formula>$D$34</formula>
    </cfRule>
  </conditionalFormatting>
  <conditionalFormatting sqref="H3:H32 J6:K32">
    <cfRule type="cellIs" priority="85" dxfId="1236" operator="equal" stopIfTrue="1">
      <formula>$D$34</formula>
    </cfRule>
  </conditionalFormatting>
  <conditionalFormatting sqref="H7">
    <cfRule type="cellIs" priority="74" dxfId="1236" operator="equal" stopIfTrue="1">
      <formula>$D$34</formula>
    </cfRule>
  </conditionalFormatting>
  <conditionalFormatting sqref="H14">
    <cfRule type="cellIs" priority="53" dxfId="1236" operator="equal" stopIfTrue="1">
      <formula>$D$34</formula>
    </cfRule>
  </conditionalFormatting>
  <conditionalFormatting sqref="L2:L32">
    <cfRule type="expression" priority="41" dxfId="1240" stopIfTrue="1">
      <formula>$B2="dom"</formula>
    </cfRule>
    <cfRule type="expression" priority="42" dxfId="1240" stopIfTrue="1">
      <formula>$B2="sab"</formula>
    </cfRule>
  </conditionalFormatting>
  <conditionalFormatting sqref="A2">
    <cfRule type="expression" priority="39" dxfId="1240" stopIfTrue="1">
      <formula>$B2="dom"</formula>
    </cfRule>
    <cfRule type="expression" priority="40" dxfId="1240" stopIfTrue="1">
      <formula>$B2="sáb"</formula>
    </cfRule>
  </conditionalFormatting>
  <conditionalFormatting sqref="C2">
    <cfRule type="expression" priority="35" dxfId="1240" stopIfTrue="1">
      <formula>$B2="dom"</formula>
    </cfRule>
    <cfRule type="expression" priority="36" dxfId="1240" stopIfTrue="1">
      <formula>$B2="sab"</formula>
    </cfRule>
  </conditionalFormatting>
  <conditionalFormatting sqref="I2">
    <cfRule type="expression" priority="33" dxfId="1240" stopIfTrue="1">
      <formula>$B2="dom"</formula>
    </cfRule>
    <cfRule type="expression" priority="34" dxfId="1240" stopIfTrue="1">
      <formula>$B2="sab"</formula>
    </cfRule>
  </conditionalFormatting>
  <conditionalFormatting sqref="H2">
    <cfRule type="cellIs" priority="32" dxfId="1236" operator="equal" stopIfTrue="1">
      <formula>$D$35</formula>
    </cfRule>
  </conditionalFormatting>
  <conditionalFormatting sqref="H2">
    <cfRule type="expression" priority="30" dxfId="1240" stopIfTrue="1">
      <formula>$B2="dom"</formula>
    </cfRule>
    <cfRule type="expression" priority="31" dxfId="1240" stopIfTrue="1">
      <formula>$B2="sab"</formula>
    </cfRule>
  </conditionalFormatting>
  <conditionalFormatting sqref="N2">
    <cfRule type="expression" priority="28" dxfId="1240" stopIfTrue="1">
      <formula>$B2="dom"</formula>
    </cfRule>
    <cfRule type="expression" priority="29" dxfId="1240" stopIfTrue="1">
      <formula>$B2="sáb"</formula>
    </cfRule>
  </conditionalFormatting>
  <conditionalFormatting sqref="M2">
    <cfRule type="cellIs" priority="23" dxfId="1236" operator="equal" stopIfTrue="1">
      <formula>$D$35</formula>
    </cfRule>
  </conditionalFormatting>
  <conditionalFormatting sqref="M2">
    <cfRule type="expression" priority="21" dxfId="1240" stopIfTrue="1">
      <formula>$B2="dom"</formula>
    </cfRule>
    <cfRule type="expression" priority="22" dxfId="1240" stopIfTrue="1">
      <formula>$B2="sáb"</formula>
    </cfRule>
  </conditionalFormatting>
  <conditionalFormatting sqref="M2">
    <cfRule type="expression" priority="19" dxfId="1240" stopIfTrue="1">
      <formula>$B2="dom"</formula>
    </cfRule>
    <cfRule type="expression" priority="20" dxfId="1240" stopIfTrue="1">
      <formula>$B2="sáb"</formula>
    </cfRule>
  </conditionalFormatting>
  <conditionalFormatting sqref="M2">
    <cfRule type="expression" priority="18" dxfId="1240" stopIfTrue="1">
      <formula>$B2="dom"</formula>
    </cfRule>
  </conditionalFormatting>
  <conditionalFormatting sqref="M2">
    <cfRule type="expression" priority="16" dxfId="1240" stopIfTrue="1">
      <formula>$B2="dom"</formula>
    </cfRule>
    <cfRule type="expression" priority="17" dxfId="1240" stopIfTrue="1">
      <formula>$B2="sáb"</formula>
    </cfRule>
  </conditionalFormatting>
  <conditionalFormatting sqref="D2:G2">
    <cfRule type="expression" priority="12" dxfId="1240" stopIfTrue="1">
      <formula>$B2="dom"</formula>
    </cfRule>
    <cfRule type="expression" priority="13" dxfId="1240" stopIfTrue="1">
      <formula>$B2="sáb"</formula>
    </cfRule>
  </conditionalFormatting>
  <conditionalFormatting sqref="J2:K2">
    <cfRule type="expression" priority="3" dxfId="1240" stopIfTrue="1">
      <formula>$B2="dom"</formula>
    </cfRule>
    <cfRule type="expression" priority="4" dxfId="1240" stopIfTrue="1">
      <formula>$B2="sáb"</formula>
    </cfRule>
  </conditionalFormatting>
  <conditionalFormatting sqref="J3:K5">
    <cfRule type="expression" priority="1" dxfId="1240" stopIfTrue="1">
      <formula>$B3="dom"</formula>
    </cfRule>
    <cfRule type="expression" priority="2" dxfId="1240" stopIfTrue="1">
      <formula>$B3="sáb"</formula>
    </cfRule>
  </conditionalFormatting>
  <conditionalFormatting sqref="A2:N32">
    <cfRule type="expression" priority="43" dxfId="1240" stopIfTrue="1">
      <formula>$B2="dom"</formula>
    </cfRule>
    <cfRule type="expression" priority="44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N2" sqref="N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43739</v>
      </c>
      <c r="B2" s="72" t="s">
        <v>94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  <v>0.3333333333333333</v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43740</v>
      </c>
      <c r="B3" s="72" t="s">
        <v>95</v>
      </c>
      <c r="C3" s="73">
        <v>0.3333333333333333</v>
      </c>
      <c r="D3" s="98"/>
      <c r="E3" s="98"/>
      <c r="F3" s="98"/>
      <c r="G3" s="98"/>
      <c r="H3" s="99">
        <f aca="true" t="shared" si="0" ref="H3:H32">IF((F3-E3)=$D$34,$D$34,IF((F3-E3)&lt;$C$33,$C$33,(F3-E3)))</f>
        <v>0</v>
      </c>
      <c r="I3" s="98"/>
      <c r="J3" s="99">
        <f aca="true" t="shared" si="1" ref="J3:J32">IF(Y3="NÃO CUMPRIU",((IF(D3&gt;$C$34,(G3-D3)-H3,$D$34))-I3)-$C$33,(IF(D3&gt;$C$34,(G3-D3)-H3,$D$34))-I3)</f>
        <v>0</v>
      </c>
      <c r="K3" s="99">
        <f aca="true" t="shared" si="2" ref="K3:K32">IF(G3&gt;$D$33,G3-$D$33,$D$34)</f>
        <v>0</v>
      </c>
      <c r="L3" s="99">
        <f aca="true" t="shared" si="3" ref="L3:L32">IF(OR((J3-C3)=$D$34,(J3-C3)&lt;$D$34),"",IF((J3-C3)&gt;$E$34,$E$34,(J3-C3)))</f>
      </c>
      <c r="M3" s="99">
        <f aca="true" t="shared" si="4" ref="M3:M32">IF(J3=C3,"",IF(J3&lt;C3,C3-J3,""))</f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43741</v>
      </c>
      <c r="B4" s="72" t="s">
        <v>96</v>
      </c>
      <c r="C4" s="73">
        <v>0.3333333333333333</v>
      </c>
      <c r="D4" s="98"/>
      <c r="E4" s="98"/>
      <c r="F4" s="98"/>
      <c r="G4" s="98"/>
      <c r="H4" s="99">
        <f t="shared" si="0"/>
        <v>0</v>
      </c>
      <c r="I4" s="98"/>
      <c r="J4" s="99">
        <f t="shared" si="1"/>
        <v>0</v>
      </c>
      <c r="K4" s="99">
        <f t="shared" si="2"/>
        <v>0</v>
      </c>
      <c r="L4" s="99">
        <f t="shared" si="3"/>
      </c>
      <c r="M4" s="99">
        <f t="shared" si="4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43742</v>
      </c>
      <c r="B5" s="72" t="s">
        <v>97</v>
      </c>
      <c r="C5" s="73">
        <v>0.3333333333333333</v>
      </c>
      <c r="D5" s="98"/>
      <c r="E5" s="98"/>
      <c r="F5" s="98"/>
      <c r="G5" s="98"/>
      <c r="H5" s="99">
        <f t="shared" si="0"/>
        <v>0</v>
      </c>
      <c r="I5" s="98"/>
      <c r="J5" s="99">
        <f t="shared" si="1"/>
        <v>0</v>
      </c>
      <c r="K5" s="99">
        <f t="shared" si="2"/>
        <v>0</v>
      </c>
      <c r="L5" s="99">
        <f t="shared" si="3"/>
      </c>
      <c r="M5" s="99">
        <f t="shared" si="4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43743</v>
      </c>
      <c r="B6" s="72" t="s">
        <v>82</v>
      </c>
      <c r="C6" s="73"/>
      <c r="D6" s="73"/>
      <c r="E6" s="73"/>
      <c r="F6" s="73"/>
      <c r="G6" s="73"/>
      <c r="H6" s="74">
        <f t="shared" si="0"/>
        <v>0</v>
      </c>
      <c r="I6" s="73"/>
      <c r="J6" s="74">
        <f t="shared" si="1"/>
        <v>0</v>
      </c>
      <c r="K6" s="74">
        <f t="shared" si="2"/>
        <v>0</v>
      </c>
      <c r="L6" s="74">
        <f t="shared" si="3"/>
      </c>
      <c r="M6" s="74">
        <f t="shared" si="4"/>
      </c>
      <c r="N6" s="75"/>
      <c r="P6" s="94">
        <f>IF('SET-2019'!$P$20="POSITIVO",'SET-2019'!$P$19,D34)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43744</v>
      </c>
      <c r="B7" s="72" t="s">
        <v>44</v>
      </c>
      <c r="C7" s="73"/>
      <c r="D7" s="73"/>
      <c r="E7" s="73"/>
      <c r="F7" s="73"/>
      <c r="G7" s="73"/>
      <c r="H7" s="74">
        <f t="shared" si="0"/>
        <v>0</v>
      </c>
      <c r="I7" s="73"/>
      <c r="J7" s="74">
        <f t="shared" si="1"/>
        <v>0</v>
      </c>
      <c r="K7" s="74">
        <f t="shared" si="2"/>
        <v>0</v>
      </c>
      <c r="L7" s="74">
        <f t="shared" si="3"/>
      </c>
      <c r="M7" s="74">
        <f t="shared" si="4"/>
      </c>
      <c r="N7" s="75"/>
      <c r="P7" s="94">
        <f>IF('SET-2019'!P20="NEGATIVO",'SET-2019'!$P$19,D34)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43745</v>
      </c>
      <c r="B8" s="72" t="s">
        <v>98</v>
      </c>
      <c r="C8" s="73">
        <v>0.3333333333333333</v>
      </c>
      <c r="D8" s="98"/>
      <c r="E8" s="98"/>
      <c r="F8" s="98"/>
      <c r="G8" s="98"/>
      <c r="H8" s="99">
        <f t="shared" si="0"/>
        <v>0</v>
      </c>
      <c r="I8" s="98"/>
      <c r="J8" s="99">
        <f t="shared" si="1"/>
        <v>0</v>
      </c>
      <c r="K8" s="99">
        <f t="shared" si="2"/>
        <v>0</v>
      </c>
      <c r="L8" s="99">
        <f t="shared" si="3"/>
      </c>
      <c r="M8" s="99">
        <f t="shared" si="4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43746</v>
      </c>
      <c r="B9" s="72" t="s">
        <v>94</v>
      </c>
      <c r="C9" s="73">
        <v>0.3333333333333333</v>
      </c>
      <c r="D9" s="98"/>
      <c r="E9" s="98"/>
      <c r="F9" s="98"/>
      <c r="G9" s="98"/>
      <c r="H9" s="99">
        <f t="shared" si="0"/>
        <v>0</v>
      </c>
      <c r="I9" s="98"/>
      <c r="J9" s="99">
        <f t="shared" si="1"/>
        <v>0</v>
      </c>
      <c r="K9" s="99">
        <f t="shared" si="2"/>
        <v>0</v>
      </c>
      <c r="L9" s="99">
        <f t="shared" si="3"/>
      </c>
      <c r="M9" s="99">
        <f t="shared" si="4"/>
        <v>0.3333333333333333</v>
      </c>
      <c r="N9" s="10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43747</v>
      </c>
      <c r="B10" s="72" t="s">
        <v>95</v>
      </c>
      <c r="C10" s="73">
        <v>0.3333333333333333</v>
      </c>
      <c r="D10" s="98"/>
      <c r="E10" s="98"/>
      <c r="F10" s="98"/>
      <c r="G10" s="98"/>
      <c r="H10" s="99">
        <f t="shared" si="0"/>
        <v>0</v>
      </c>
      <c r="I10" s="98"/>
      <c r="J10" s="99">
        <f t="shared" si="1"/>
        <v>0</v>
      </c>
      <c r="K10" s="99">
        <f t="shared" si="2"/>
        <v>0</v>
      </c>
      <c r="L10" s="99">
        <f t="shared" si="3"/>
      </c>
      <c r="M10" s="99">
        <f t="shared" si="4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43748</v>
      </c>
      <c r="B11" s="72" t="s">
        <v>96</v>
      </c>
      <c r="C11" s="73">
        <v>0.3333333333333333</v>
      </c>
      <c r="D11" s="98"/>
      <c r="E11" s="98"/>
      <c r="F11" s="98"/>
      <c r="G11" s="98"/>
      <c r="H11" s="99">
        <f t="shared" si="0"/>
        <v>0</v>
      </c>
      <c r="I11" s="98"/>
      <c r="J11" s="99">
        <f t="shared" si="1"/>
        <v>0</v>
      </c>
      <c r="K11" s="99">
        <f t="shared" si="2"/>
        <v>0</v>
      </c>
      <c r="L11" s="99">
        <f t="shared" si="3"/>
      </c>
      <c r="M11" s="99">
        <f t="shared" si="4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43749</v>
      </c>
      <c r="B12" s="72" t="s">
        <v>97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43750</v>
      </c>
      <c r="B13" s="72" t="s">
        <v>82</v>
      </c>
      <c r="C13" s="73"/>
      <c r="D13" s="73"/>
      <c r="E13" s="73"/>
      <c r="F13" s="73"/>
      <c r="G13" s="73"/>
      <c r="H13" s="74">
        <f t="shared" si="0"/>
        <v>0</v>
      </c>
      <c r="I13" s="73"/>
      <c r="J13" s="74">
        <f t="shared" si="1"/>
        <v>0</v>
      </c>
      <c r="K13" s="74">
        <f t="shared" si="2"/>
        <v>0</v>
      </c>
      <c r="L13" s="74">
        <f t="shared" si="3"/>
      </c>
      <c r="M13" s="74">
        <f t="shared" si="4"/>
      </c>
      <c r="N13" s="75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43751</v>
      </c>
      <c r="B14" s="72" t="s">
        <v>44</v>
      </c>
      <c r="C14" s="73"/>
      <c r="D14" s="73"/>
      <c r="E14" s="73"/>
      <c r="F14" s="73"/>
      <c r="G14" s="73"/>
      <c r="H14" s="74">
        <f t="shared" si="0"/>
        <v>0</v>
      </c>
      <c r="I14" s="73"/>
      <c r="J14" s="74">
        <f t="shared" si="1"/>
        <v>0</v>
      </c>
      <c r="K14" s="74">
        <f t="shared" si="2"/>
        <v>0</v>
      </c>
      <c r="L14" s="74">
        <f t="shared" si="3"/>
      </c>
      <c r="M14" s="74">
        <f t="shared" si="4"/>
      </c>
      <c r="N14" s="75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43752</v>
      </c>
      <c r="B15" s="72" t="s">
        <v>98</v>
      </c>
      <c r="C15" s="73">
        <v>0.3333333333333333</v>
      </c>
      <c r="D15" s="98"/>
      <c r="E15" s="98"/>
      <c r="F15" s="98"/>
      <c r="G15" s="98"/>
      <c r="H15" s="99">
        <f t="shared" si="0"/>
        <v>0</v>
      </c>
      <c r="I15" s="98"/>
      <c r="J15" s="99">
        <f t="shared" si="1"/>
        <v>0</v>
      </c>
      <c r="K15" s="99">
        <f t="shared" si="2"/>
        <v>0</v>
      </c>
      <c r="L15" s="99">
        <f t="shared" si="3"/>
      </c>
      <c r="M15" s="99">
        <f t="shared" si="4"/>
        <v>0.3333333333333333</v>
      </c>
      <c r="N15" s="100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43753</v>
      </c>
      <c r="B16" s="72" t="s">
        <v>94</v>
      </c>
      <c r="C16" s="73">
        <v>0.3333333333333333</v>
      </c>
      <c r="D16" s="98"/>
      <c r="E16" s="98"/>
      <c r="F16" s="98"/>
      <c r="G16" s="98"/>
      <c r="H16" s="99">
        <f t="shared" si="0"/>
        <v>0</v>
      </c>
      <c r="I16" s="98"/>
      <c r="J16" s="99">
        <f t="shared" si="1"/>
        <v>0</v>
      </c>
      <c r="K16" s="99">
        <f t="shared" si="2"/>
        <v>0</v>
      </c>
      <c r="L16" s="99">
        <f t="shared" si="3"/>
      </c>
      <c r="M16" s="99">
        <f t="shared" si="4"/>
        <v>0.3333333333333333</v>
      </c>
      <c r="N16" s="100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43754</v>
      </c>
      <c r="B17" s="72" t="s">
        <v>95</v>
      </c>
      <c r="C17" s="73">
        <v>0.3333333333333333</v>
      </c>
      <c r="D17" s="98"/>
      <c r="E17" s="98"/>
      <c r="F17" s="98"/>
      <c r="G17" s="98"/>
      <c r="H17" s="99">
        <f t="shared" si="0"/>
        <v>0</v>
      </c>
      <c r="I17" s="98"/>
      <c r="J17" s="99">
        <f t="shared" si="1"/>
        <v>0</v>
      </c>
      <c r="K17" s="99">
        <f t="shared" si="2"/>
        <v>0</v>
      </c>
      <c r="L17" s="99">
        <f t="shared" si="3"/>
      </c>
      <c r="M17" s="99">
        <f t="shared" si="4"/>
        <v>0.3333333333333333</v>
      </c>
      <c r="N17" s="100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43755</v>
      </c>
      <c r="B18" s="72" t="s">
        <v>96</v>
      </c>
      <c r="C18" s="73">
        <v>0.3333333333333333</v>
      </c>
      <c r="D18" s="98"/>
      <c r="E18" s="98"/>
      <c r="F18" s="98"/>
      <c r="G18" s="98"/>
      <c r="H18" s="99">
        <f t="shared" si="0"/>
        <v>0</v>
      </c>
      <c r="I18" s="98"/>
      <c r="J18" s="99">
        <f t="shared" si="1"/>
        <v>0</v>
      </c>
      <c r="K18" s="99">
        <f t="shared" si="2"/>
        <v>0</v>
      </c>
      <c r="L18" s="99">
        <f t="shared" si="3"/>
      </c>
      <c r="M18" s="99">
        <f t="shared" si="4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43756</v>
      </c>
      <c r="B19" s="72" t="s">
        <v>97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43757</v>
      </c>
      <c r="B20" s="72" t="s">
        <v>82</v>
      </c>
      <c r="C20" s="73"/>
      <c r="D20" s="73"/>
      <c r="E20" s="73"/>
      <c r="F20" s="73"/>
      <c r="G20" s="73"/>
      <c r="H20" s="74">
        <f t="shared" si="0"/>
        <v>0</v>
      </c>
      <c r="I20" s="73"/>
      <c r="J20" s="74">
        <f t="shared" si="1"/>
        <v>0</v>
      </c>
      <c r="K20" s="74">
        <f t="shared" si="2"/>
        <v>0</v>
      </c>
      <c r="L20" s="74">
        <f t="shared" si="3"/>
      </c>
      <c r="M20" s="74">
        <f t="shared" si="4"/>
      </c>
      <c r="N20" s="7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43758</v>
      </c>
      <c r="B21" s="72" t="s">
        <v>44</v>
      </c>
      <c r="C21" s="73"/>
      <c r="D21" s="73"/>
      <c r="E21" s="73"/>
      <c r="F21" s="73"/>
      <c r="G21" s="73"/>
      <c r="H21" s="74">
        <f t="shared" si="0"/>
        <v>0</v>
      </c>
      <c r="I21" s="73"/>
      <c r="J21" s="74">
        <f t="shared" si="1"/>
        <v>0</v>
      </c>
      <c r="K21" s="74">
        <f t="shared" si="2"/>
        <v>0</v>
      </c>
      <c r="L21" s="74">
        <f t="shared" si="3"/>
      </c>
      <c r="M21" s="74">
        <f t="shared" si="4"/>
      </c>
      <c r="N21" s="7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43759</v>
      </c>
      <c r="B22" s="72" t="s">
        <v>98</v>
      </c>
      <c r="C22" s="73">
        <v>0.3333333333333333</v>
      </c>
      <c r="D22" s="98"/>
      <c r="E22" s="98"/>
      <c r="F22" s="98"/>
      <c r="G22" s="98"/>
      <c r="H22" s="99">
        <f t="shared" si="0"/>
        <v>0</v>
      </c>
      <c r="I22" s="98"/>
      <c r="J22" s="99">
        <f t="shared" si="1"/>
        <v>0</v>
      </c>
      <c r="K22" s="99">
        <f t="shared" si="2"/>
        <v>0</v>
      </c>
      <c r="L22" s="99">
        <f t="shared" si="3"/>
      </c>
      <c r="M22" s="99">
        <f t="shared" si="4"/>
        <v>0.3333333333333333</v>
      </c>
      <c r="N22" s="100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43760</v>
      </c>
      <c r="B23" s="72" t="s">
        <v>94</v>
      </c>
      <c r="C23" s="73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99">
        <f t="shared" si="1"/>
        <v>0</v>
      </c>
      <c r="K23" s="99">
        <f t="shared" si="2"/>
        <v>0</v>
      </c>
      <c r="L23" s="99">
        <f t="shared" si="3"/>
      </c>
      <c r="M23" s="99">
        <f t="shared" si="4"/>
        <v>0.3333333333333333</v>
      </c>
      <c r="N23" s="10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43761</v>
      </c>
      <c r="B24" s="72" t="s">
        <v>95</v>
      </c>
      <c r="C24" s="73">
        <v>0.3333333333333333</v>
      </c>
      <c r="D24" s="98"/>
      <c r="E24" s="98"/>
      <c r="F24" s="98"/>
      <c r="G24" s="98"/>
      <c r="H24" s="99">
        <f t="shared" si="0"/>
        <v>0</v>
      </c>
      <c r="I24" s="98"/>
      <c r="J24" s="99">
        <f t="shared" si="1"/>
        <v>0</v>
      </c>
      <c r="K24" s="99">
        <f t="shared" si="2"/>
        <v>0</v>
      </c>
      <c r="L24" s="99">
        <f t="shared" si="3"/>
      </c>
      <c r="M24" s="99">
        <f t="shared" si="4"/>
        <v>0.3333333333333333</v>
      </c>
      <c r="N24" s="100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43762</v>
      </c>
      <c r="B25" s="72" t="s">
        <v>96</v>
      </c>
      <c r="C25" s="73">
        <v>0.3333333333333333</v>
      </c>
      <c r="D25" s="98"/>
      <c r="E25" s="98"/>
      <c r="F25" s="98"/>
      <c r="G25" s="98"/>
      <c r="H25" s="99">
        <f t="shared" si="0"/>
        <v>0</v>
      </c>
      <c r="I25" s="98"/>
      <c r="J25" s="99">
        <f t="shared" si="1"/>
        <v>0</v>
      </c>
      <c r="K25" s="99">
        <f t="shared" si="2"/>
        <v>0</v>
      </c>
      <c r="L25" s="99">
        <f t="shared" si="3"/>
      </c>
      <c r="M25" s="99">
        <f t="shared" si="4"/>
        <v>0.3333333333333333</v>
      </c>
      <c r="N25" s="100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43763</v>
      </c>
      <c r="B26" s="72" t="s">
        <v>97</v>
      </c>
      <c r="C26" s="73">
        <v>0.3333333333333333</v>
      </c>
      <c r="D26" s="98"/>
      <c r="E26" s="98"/>
      <c r="F26" s="98"/>
      <c r="G26" s="98"/>
      <c r="H26" s="99">
        <f t="shared" si="0"/>
        <v>0</v>
      </c>
      <c r="I26" s="98"/>
      <c r="J26" s="99">
        <f t="shared" si="1"/>
        <v>0</v>
      </c>
      <c r="K26" s="99">
        <f t="shared" si="2"/>
        <v>0</v>
      </c>
      <c r="L26" s="99">
        <f t="shared" si="3"/>
      </c>
      <c r="M26" s="99">
        <f t="shared" si="4"/>
        <v>0.3333333333333333</v>
      </c>
      <c r="N26" s="100"/>
      <c r="R26" s="10"/>
      <c r="W26" s="6">
        <v>25</v>
      </c>
      <c r="X26" s="2"/>
      <c r="Y26" s="2"/>
      <c r="Z26" s="2"/>
    </row>
    <row r="27" spans="1:26" ht="15" customHeight="1">
      <c r="A27" s="71">
        <v>43764</v>
      </c>
      <c r="B27" s="72" t="s">
        <v>82</v>
      </c>
      <c r="C27" s="73"/>
      <c r="D27" s="73"/>
      <c r="E27" s="73"/>
      <c r="F27" s="73"/>
      <c r="G27" s="73"/>
      <c r="H27" s="74">
        <f t="shared" si="0"/>
        <v>0</v>
      </c>
      <c r="I27" s="73"/>
      <c r="J27" s="74">
        <f t="shared" si="1"/>
        <v>0</v>
      </c>
      <c r="K27" s="74">
        <f t="shared" si="2"/>
        <v>0</v>
      </c>
      <c r="L27" s="74">
        <f t="shared" si="3"/>
      </c>
      <c r="M27" s="74">
        <f t="shared" si="4"/>
      </c>
      <c r="N27" s="75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43765</v>
      </c>
      <c r="B28" s="72" t="s">
        <v>44</v>
      </c>
      <c r="C28" s="73"/>
      <c r="D28" s="73"/>
      <c r="E28" s="73"/>
      <c r="F28" s="73"/>
      <c r="G28" s="73"/>
      <c r="H28" s="74">
        <f t="shared" si="0"/>
        <v>0</v>
      </c>
      <c r="I28" s="73"/>
      <c r="J28" s="74">
        <f t="shared" si="1"/>
        <v>0</v>
      </c>
      <c r="K28" s="74">
        <f t="shared" si="2"/>
        <v>0</v>
      </c>
      <c r="L28" s="74">
        <f t="shared" si="3"/>
      </c>
      <c r="M28" s="74">
        <f t="shared" si="4"/>
      </c>
      <c r="N28" s="75"/>
      <c r="Q28" s="4"/>
      <c r="R28" s="5"/>
      <c r="W28" s="6">
        <v>27</v>
      </c>
      <c r="X28" s="2"/>
      <c r="Y28" s="2"/>
      <c r="Z28" s="2"/>
    </row>
    <row r="29" spans="1:26" ht="15" customHeight="1">
      <c r="A29" s="89">
        <v>43766</v>
      </c>
      <c r="B29" s="90" t="s">
        <v>98</v>
      </c>
      <c r="C29" s="88"/>
      <c r="D29" s="88"/>
      <c r="E29" s="88"/>
      <c r="F29" s="88"/>
      <c r="G29" s="88"/>
      <c r="H29" s="47">
        <f t="shared" si="0"/>
        <v>0</v>
      </c>
      <c r="I29" s="88"/>
      <c r="J29" s="47">
        <f t="shared" si="1"/>
        <v>0</v>
      </c>
      <c r="K29" s="47">
        <f t="shared" si="2"/>
        <v>0</v>
      </c>
      <c r="L29" s="47">
        <f t="shared" si="3"/>
      </c>
      <c r="M29" s="47">
        <f t="shared" si="4"/>
      </c>
      <c r="N29" s="70"/>
      <c r="Q29" s="4"/>
      <c r="W29" s="6">
        <v>28</v>
      </c>
      <c r="X29" s="2"/>
      <c r="Y29" s="2"/>
      <c r="Z29" s="2"/>
    </row>
    <row r="30" spans="1:26" ht="15" customHeight="1">
      <c r="A30" s="71">
        <v>43767</v>
      </c>
      <c r="B30" s="72" t="s">
        <v>94</v>
      </c>
      <c r="C30" s="73">
        <v>0.3333333333333333</v>
      </c>
      <c r="D30" s="98"/>
      <c r="E30" s="98"/>
      <c r="F30" s="98"/>
      <c r="G30" s="98"/>
      <c r="H30" s="99">
        <f t="shared" si="0"/>
        <v>0</v>
      </c>
      <c r="I30" s="98"/>
      <c r="J30" s="99">
        <f t="shared" si="1"/>
        <v>0</v>
      </c>
      <c r="K30" s="99">
        <f t="shared" si="2"/>
        <v>0</v>
      </c>
      <c r="L30" s="99">
        <f t="shared" si="3"/>
      </c>
      <c r="M30" s="99">
        <f t="shared" si="4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71">
        <v>43768</v>
      </c>
      <c r="B31" s="72" t="s">
        <v>95</v>
      </c>
      <c r="C31" s="73">
        <v>0.3333333333333333</v>
      </c>
      <c r="D31" s="98"/>
      <c r="E31" s="98"/>
      <c r="F31" s="98"/>
      <c r="G31" s="98"/>
      <c r="H31" s="99">
        <f t="shared" si="0"/>
        <v>0</v>
      </c>
      <c r="I31" s="98"/>
      <c r="J31" s="99">
        <f t="shared" si="1"/>
        <v>0</v>
      </c>
      <c r="K31" s="99">
        <f t="shared" si="2"/>
        <v>0</v>
      </c>
      <c r="L31" s="99">
        <f t="shared" si="3"/>
      </c>
      <c r="M31" s="99">
        <f t="shared" si="4"/>
        <v>0.3333333333333333</v>
      </c>
      <c r="N31" s="100"/>
      <c r="Q31" s="4"/>
      <c r="W31" s="6">
        <v>30</v>
      </c>
      <c r="X31" s="2"/>
      <c r="Y31" s="2"/>
      <c r="Z31" s="2"/>
    </row>
    <row r="32" spans="1:26" ht="15" customHeight="1" thickBot="1">
      <c r="A32" s="71">
        <v>43769</v>
      </c>
      <c r="B32" s="72" t="s">
        <v>96</v>
      </c>
      <c r="C32" s="73">
        <v>0.3333333333333333</v>
      </c>
      <c r="D32" s="98"/>
      <c r="E32" s="98"/>
      <c r="F32" s="98"/>
      <c r="G32" s="98"/>
      <c r="H32" s="99">
        <f t="shared" si="0"/>
        <v>0</v>
      </c>
      <c r="I32" s="98"/>
      <c r="J32" s="99">
        <f t="shared" si="1"/>
        <v>0</v>
      </c>
      <c r="K32" s="99">
        <f t="shared" si="2"/>
        <v>0</v>
      </c>
      <c r="L32" s="99">
        <f t="shared" si="3"/>
      </c>
      <c r="M32" s="99">
        <f t="shared" si="4"/>
        <v>0.3333333333333333</v>
      </c>
      <c r="N32" s="100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51">
        <v>0.3333333333333333</v>
      </c>
      <c r="G33" s="50"/>
      <c r="H33" s="12"/>
      <c r="I33" s="25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48" t="s">
        <v>93</v>
      </c>
      <c r="G34" s="49"/>
      <c r="H34" s="49"/>
      <c r="I34" s="48"/>
      <c r="J34" s="48"/>
      <c r="K34" s="85"/>
      <c r="L34" s="49"/>
      <c r="M34" s="12"/>
      <c r="N34" s="86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335" dxfId="1237" operator="equal" stopIfTrue="1">
      <formula>"POSITIVO"</formula>
    </cfRule>
    <cfRule type="cellIs" priority="336" dxfId="1238" operator="equal" stopIfTrue="1">
      <formula>"NEGATIVO"</formula>
    </cfRule>
  </conditionalFormatting>
  <conditionalFormatting sqref="Y2:Y32">
    <cfRule type="cellIs" priority="334" dxfId="1238" operator="equal" stopIfTrue="1">
      <formula>"NÃO CUMPRIU"</formula>
    </cfRule>
  </conditionalFormatting>
  <conditionalFormatting sqref="A2:A28 A30:A32">
    <cfRule type="expression" priority="284" dxfId="1240" stopIfTrue="1">
      <formula>$B2="dom"</formula>
    </cfRule>
    <cfRule type="expression" priority="285" dxfId="1240" stopIfTrue="1">
      <formula>$B2="sáb"</formula>
    </cfRule>
  </conditionalFormatting>
  <conditionalFormatting sqref="B2:B32">
    <cfRule type="expression" priority="280" dxfId="1240" stopIfTrue="1">
      <formula>$B2="dom"</formula>
    </cfRule>
    <cfRule type="expression" priority="281" dxfId="1240" stopIfTrue="1">
      <formula>$B2="sáb"</formula>
    </cfRule>
  </conditionalFormatting>
  <conditionalFormatting sqref="C2:C7 C9:C14 C16:C21 C23:C28 C30:C32">
    <cfRule type="expression" priority="278" dxfId="1240" stopIfTrue="1">
      <formula>$B2="dom"</formula>
    </cfRule>
    <cfRule type="expression" priority="279" dxfId="1240" stopIfTrue="1">
      <formula>$B2="sab"</formula>
    </cfRule>
  </conditionalFormatting>
  <conditionalFormatting sqref="J2:K28 J30:K32">
    <cfRule type="cellIs" priority="277" dxfId="1236" operator="equal" stopIfTrue="1">
      <formula>$D$34</formula>
    </cfRule>
  </conditionalFormatting>
  <conditionalFormatting sqref="I7:K15 I21:K22 J16:K20 I28:K28 J23:K27 J2:K6 I30:K32">
    <cfRule type="expression" priority="275" dxfId="1240" stopIfTrue="1">
      <formula>$B2="dom"</formula>
    </cfRule>
    <cfRule type="expression" priority="276" dxfId="1240" stopIfTrue="1">
      <formula>$B2="sab"</formula>
    </cfRule>
  </conditionalFormatting>
  <conditionalFormatting sqref="A2:C2 I7:K15 J16:K20 I28:K28 J23:K27 I21:K22 J2:K6 A30:A32 I30:K32 C30:C32 C16:C21 C23:C28 C9:C14 A3:A28 C3:C7 B3:B32">
    <cfRule type="expression" priority="253" dxfId="1241" stopIfTrue="1">
      <formula>$B2="dom"</formula>
    </cfRule>
    <cfRule type="expression" priority="254" dxfId="1241" stopIfTrue="1">
      <formula>$B2="sáb"</formula>
    </cfRule>
  </conditionalFormatting>
  <conditionalFormatting sqref="J16:K20 J23:K27 I28:K28 I21:K22 I7:K15 J2:K6 A2:C2 A30:A32 I30:K32 C30:C32 C23:C28 C16:C21 C9:C14 A3:A28 C3:C7 B3:B32">
    <cfRule type="expression" priority="231" dxfId="1240" stopIfTrue="1">
      <formula>$B2="dom"</formula>
    </cfRule>
    <cfRule type="expression" priority="232" dxfId="1240" stopIfTrue="1">
      <formula>$B2="sáb"</formula>
    </cfRule>
  </conditionalFormatting>
  <conditionalFormatting sqref="I2:I6">
    <cfRule type="expression" priority="228" dxfId="1240" stopIfTrue="1">
      <formula>$B2="dom"</formula>
    </cfRule>
    <cfRule type="expression" priority="229" dxfId="1240" stopIfTrue="1">
      <formula>$B2="sáb"</formula>
    </cfRule>
  </conditionalFormatting>
  <conditionalFormatting sqref="I16:I20">
    <cfRule type="expression" priority="225" dxfId="1240" stopIfTrue="1">
      <formula>$B16="dom"</formula>
    </cfRule>
    <cfRule type="expression" priority="226" dxfId="1240" stopIfTrue="1">
      <formula>$B16="sáb"</formula>
    </cfRule>
  </conditionalFormatting>
  <conditionalFormatting sqref="I23:I27">
    <cfRule type="expression" priority="222" dxfId="1240" stopIfTrue="1">
      <formula>$B23="dom"</formula>
    </cfRule>
    <cfRule type="expression" priority="223" dxfId="1240" stopIfTrue="1">
      <formula>$B23="sáb"</formula>
    </cfRule>
  </conditionalFormatting>
  <conditionalFormatting sqref="M2:M28 M30:M32">
    <cfRule type="cellIs" priority="217" dxfId="1236" operator="equal" stopIfTrue="1">
      <formula>$D$34</formula>
    </cfRule>
  </conditionalFormatting>
  <conditionalFormatting sqref="M2:M28 M30:M32">
    <cfRule type="expression" priority="215" dxfId="1240" stopIfTrue="1">
      <formula>$B2="dom"</formula>
    </cfRule>
    <cfRule type="expression" priority="216" dxfId="1240" stopIfTrue="1">
      <formula>$B2="sáb"</formula>
    </cfRule>
  </conditionalFormatting>
  <conditionalFormatting sqref="M2:M28 M30:M32">
    <cfRule type="expression" priority="213" dxfId="1240" stopIfTrue="1">
      <formula>$B2="dom"</formula>
    </cfRule>
    <cfRule type="expression" priority="214" dxfId="1240" stopIfTrue="1">
      <formula>$B2="sáb"</formula>
    </cfRule>
  </conditionalFormatting>
  <conditionalFormatting sqref="M2:M28 M30:M32">
    <cfRule type="expression" priority="212" dxfId="1240" stopIfTrue="1">
      <formula>$B2="dom"</formula>
    </cfRule>
  </conditionalFormatting>
  <conditionalFormatting sqref="M2:M28 M30:M32">
    <cfRule type="expression" priority="210" dxfId="1240" stopIfTrue="1">
      <formula>$B2="dom"</formula>
    </cfRule>
    <cfRule type="expression" priority="211" dxfId="1240" stopIfTrue="1">
      <formula>$B2="sáb"</formula>
    </cfRule>
  </conditionalFormatting>
  <conditionalFormatting sqref="H2:H28 H30:H32">
    <cfRule type="cellIs" priority="209" dxfId="1236" operator="equal" stopIfTrue="1">
      <formula>$D$34</formula>
    </cfRule>
  </conditionalFormatting>
  <conditionalFormatting sqref="H2:H28 H30:H32">
    <cfRule type="expression" priority="207" dxfId="1240" stopIfTrue="1">
      <formula>$B2="dom"</formula>
    </cfRule>
    <cfRule type="expression" priority="208" dxfId="1240" stopIfTrue="1">
      <formula>$B2="sab"</formula>
    </cfRule>
  </conditionalFormatting>
  <conditionalFormatting sqref="H2:H28 H30:H32">
    <cfRule type="expression" priority="205" dxfId="1241" stopIfTrue="1">
      <formula>$B2="dom"</formula>
    </cfRule>
    <cfRule type="expression" priority="206" dxfId="1241" stopIfTrue="1">
      <formula>$B2="sáb"</formula>
    </cfRule>
  </conditionalFormatting>
  <conditionalFormatting sqref="H2:H28 H30:H32">
    <cfRule type="expression" priority="201" dxfId="1240" stopIfTrue="1">
      <formula>$B2="dom"</formula>
    </cfRule>
    <cfRule type="expression" priority="202" dxfId="1240" stopIfTrue="1">
      <formula>$B2="sáb"</formula>
    </cfRule>
    <cfRule type="expression" priority="203" dxfId="1241" stopIfTrue="1">
      <formula>$B2="dom"</formula>
    </cfRule>
    <cfRule type="expression" priority="204" dxfId="1241" stopIfTrue="1">
      <formula>$B2="sáb"</formula>
    </cfRule>
  </conditionalFormatting>
  <conditionalFormatting sqref="L2:L6 L8:L12 L15:L20 L22:L27 L30:L32">
    <cfRule type="expression" priority="199" dxfId="1240" stopIfTrue="1">
      <formula>$B2="dom"</formula>
    </cfRule>
    <cfRule type="expression" priority="200" dxfId="1240" stopIfTrue="1">
      <formula>$B2="sab"</formula>
    </cfRule>
  </conditionalFormatting>
  <conditionalFormatting sqref="L7">
    <cfRule type="expression" priority="187" dxfId="1240" stopIfTrue="1">
      <formula>$B7="dom"</formula>
    </cfRule>
    <cfRule type="expression" priority="188" dxfId="1240" stopIfTrue="1">
      <formula>$B7="sab"</formula>
    </cfRule>
  </conditionalFormatting>
  <conditionalFormatting sqref="L13:L14">
    <cfRule type="expression" priority="185" dxfId="1240" stopIfTrue="1">
      <formula>$B13="dom"</formula>
    </cfRule>
    <cfRule type="expression" priority="186" dxfId="1240" stopIfTrue="1">
      <formula>$B13="sab"</formula>
    </cfRule>
  </conditionalFormatting>
  <conditionalFormatting sqref="L21">
    <cfRule type="expression" priority="183" dxfId="1240" stopIfTrue="1">
      <formula>$B21="dom"</formula>
    </cfRule>
    <cfRule type="expression" priority="184" dxfId="1240" stopIfTrue="1">
      <formula>$B21="sab"</formula>
    </cfRule>
  </conditionalFormatting>
  <conditionalFormatting sqref="L28">
    <cfRule type="expression" priority="181" dxfId="1240" stopIfTrue="1">
      <formula>$B28="dom"</formula>
    </cfRule>
    <cfRule type="expression" priority="182" dxfId="1240" stopIfTrue="1">
      <formula>$B28="sab"</formula>
    </cfRule>
  </conditionalFormatting>
  <conditionalFormatting sqref="D7:G7">
    <cfRule type="expression" priority="179" dxfId="1240" stopIfTrue="1">
      <formula>$B7="dom"</formula>
    </cfRule>
    <cfRule type="expression" priority="180" dxfId="1240" stopIfTrue="1">
      <formula>$B7="sáb"</formula>
    </cfRule>
  </conditionalFormatting>
  <conditionalFormatting sqref="D14:G14">
    <cfRule type="expression" priority="177" dxfId="1240" stopIfTrue="1">
      <formula>$B14="dom"</formula>
    </cfRule>
    <cfRule type="expression" priority="178" dxfId="1240" stopIfTrue="1">
      <formula>$B14="sáb"</formula>
    </cfRule>
  </conditionalFormatting>
  <conditionalFormatting sqref="D21:G21">
    <cfRule type="expression" priority="175" dxfId="1240" stopIfTrue="1">
      <formula>$B21="dom"</formula>
    </cfRule>
    <cfRule type="expression" priority="176" dxfId="1240" stopIfTrue="1">
      <formula>$B21="sáb"</formula>
    </cfRule>
  </conditionalFormatting>
  <conditionalFormatting sqref="D28:G28">
    <cfRule type="expression" priority="173" dxfId="1240" stopIfTrue="1">
      <formula>$B28="dom"</formula>
    </cfRule>
    <cfRule type="expression" priority="174" dxfId="1240" stopIfTrue="1">
      <formula>$B28="sáb"</formula>
    </cfRule>
  </conditionalFormatting>
  <conditionalFormatting sqref="D13:G13">
    <cfRule type="expression" priority="171" dxfId="1240" stopIfTrue="1">
      <formula>$B13="dom"</formula>
    </cfRule>
    <cfRule type="expression" priority="172" dxfId="1240" stopIfTrue="1">
      <formula>$B13="sáb"</formula>
    </cfRule>
  </conditionalFormatting>
  <conditionalFormatting sqref="G27">
    <cfRule type="expression" priority="151" dxfId="1240" stopIfTrue="1">
      <formula>$B27="dom"</formula>
    </cfRule>
    <cfRule type="expression" priority="152" dxfId="1240" stopIfTrue="1">
      <formula>$B27="sáb"</formula>
    </cfRule>
  </conditionalFormatting>
  <conditionalFormatting sqref="G6">
    <cfRule type="expression" priority="133" dxfId="1240" stopIfTrue="1">
      <formula>$B6="dom"</formula>
    </cfRule>
    <cfRule type="expression" priority="134" dxfId="1240" stopIfTrue="1">
      <formula>$B6="sáb"</formula>
    </cfRule>
  </conditionalFormatting>
  <conditionalFormatting sqref="E6:F6">
    <cfRule type="expression" priority="123" dxfId="1240" stopIfTrue="1">
      <formula>$B6="dom"</formula>
    </cfRule>
    <cfRule type="expression" priority="124" dxfId="1240" stopIfTrue="1">
      <formula>$B6="sáb"</formula>
    </cfRule>
  </conditionalFormatting>
  <conditionalFormatting sqref="E27:F27">
    <cfRule type="expression" priority="119" dxfId="1240" stopIfTrue="1">
      <formula>$B27="dom"</formula>
    </cfRule>
    <cfRule type="expression" priority="120" dxfId="1240" stopIfTrue="1">
      <formula>$B27="sáb"</formula>
    </cfRule>
  </conditionalFormatting>
  <conditionalFormatting sqref="D6">
    <cfRule type="expression" priority="115" dxfId="1240" stopIfTrue="1">
      <formula>$B6="dom"</formula>
    </cfRule>
    <cfRule type="expression" priority="116" dxfId="1240" stopIfTrue="1">
      <formula>$B6="sáb"</formula>
    </cfRule>
  </conditionalFormatting>
  <conditionalFormatting sqref="D27">
    <cfRule type="expression" priority="111" dxfId="1240" stopIfTrue="1">
      <formula>$B27="dom"</formula>
    </cfRule>
    <cfRule type="expression" priority="112" dxfId="1240" stopIfTrue="1">
      <formula>$B27="sáb"</formula>
    </cfRule>
  </conditionalFormatting>
  <conditionalFormatting sqref="G20">
    <cfRule type="expression" priority="95" dxfId="1240" stopIfTrue="1">
      <formula>$B20="dom"</formula>
    </cfRule>
    <cfRule type="expression" priority="96" dxfId="1240" stopIfTrue="1">
      <formula>$B20="sáb"</formula>
    </cfRule>
  </conditionalFormatting>
  <conditionalFormatting sqref="E20:F20">
    <cfRule type="expression" priority="93" dxfId="1240" stopIfTrue="1">
      <formula>$B20="dom"</formula>
    </cfRule>
    <cfRule type="expression" priority="94" dxfId="1240" stopIfTrue="1">
      <formula>$B20="sáb"</formula>
    </cfRule>
  </conditionalFormatting>
  <conditionalFormatting sqref="D20">
    <cfRule type="expression" priority="91" dxfId="1240" stopIfTrue="1">
      <formula>$B20="dom"</formula>
    </cfRule>
    <cfRule type="expression" priority="92" dxfId="1240" stopIfTrue="1">
      <formula>$B20="sáb"</formula>
    </cfRule>
  </conditionalFormatting>
  <conditionalFormatting sqref="N2">
    <cfRule type="expression" priority="89" dxfId="1240" stopIfTrue="1">
      <formula>$B2="dom"</formula>
    </cfRule>
    <cfRule type="expression" priority="90" dxfId="1240" stopIfTrue="1">
      <formula>$B2="sáb"</formula>
    </cfRule>
  </conditionalFormatting>
  <conditionalFormatting sqref="C8">
    <cfRule type="expression" priority="73" dxfId="1240" stopIfTrue="1">
      <formula>$B8="dom"</formula>
    </cfRule>
    <cfRule type="expression" priority="74" dxfId="1240" stopIfTrue="1">
      <formula>$B8="sab"</formula>
    </cfRule>
  </conditionalFormatting>
  <conditionalFormatting sqref="C8">
    <cfRule type="expression" priority="71" dxfId="1241" stopIfTrue="1">
      <formula>$B8="dom"</formula>
    </cfRule>
    <cfRule type="expression" priority="72" dxfId="1241" stopIfTrue="1">
      <formula>$B8="sáb"</formula>
    </cfRule>
  </conditionalFormatting>
  <conditionalFormatting sqref="C8">
    <cfRule type="expression" priority="69" dxfId="1242" stopIfTrue="1">
      <formula>$B8="dom"</formula>
    </cfRule>
    <cfRule type="expression" priority="70" dxfId="1240" stopIfTrue="1">
      <formula>$B8="sáb"</formula>
    </cfRule>
  </conditionalFormatting>
  <conditionalFormatting sqref="C15">
    <cfRule type="expression" priority="67" dxfId="1240" stopIfTrue="1">
      <formula>$B15="dom"</formula>
    </cfRule>
    <cfRule type="expression" priority="68" dxfId="1240" stopIfTrue="1">
      <formula>$B15="sab"</formula>
    </cfRule>
  </conditionalFormatting>
  <conditionalFormatting sqref="C15">
    <cfRule type="expression" priority="65" dxfId="1241" stopIfTrue="1">
      <formula>$B15="dom"</formula>
    </cfRule>
    <cfRule type="expression" priority="66" dxfId="1241" stopIfTrue="1">
      <formula>$B15="sáb"</formula>
    </cfRule>
  </conditionalFormatting>
  <conditionalFormatting sqref="C15">
    <cfRule type="expression" priority="63" dxfId="1242" stopIfTrue="1">
      <formula>$B15="dom"</formula>
    </cfRule>
    <cfRule type="expression" priority="64" dxfId="1240" stopIfTrue="1">
      <formula>$B15="sáb"</formula>
    </cfRule>
  </conditionalFormatting>
  <conditionalFormatting sqref="C22">
    <cfRule type="expression" priority="61" dxfId="1240" stopIfTrue="1">
      <formula>$B22="dom"</formula>
    </cfRule>
    <cfRule type="expression" priority="62" dxfId="1240" stopIfTrue="1">
      <formula>$B22="sab"</formula>
    </cfRule>
  </conditionalFormatting>
  <conditionalFormatting sqref="C22">
    <cfRule type="expression" priority="59" dxfId="1241" stopIfTrue="1">
      <formula>$B22="dom"</formula>
    </cfRule>
    <cfRule type="expression" priority="60" dxfId="1241" stopIfTrue="1">
      <formula>$B22="sáb"</formula>
    </cfRule>
  </conditionalFormatting>
  <conditionalFormatting sqref="C22">
    <cfRule type="expression" priority="57" dxfId="1242" stopIfTrue="1">
      <formula>$B22="dom"</formula>
    </cfRule>
    <cfRule type="expression" priority="58" dxfId="1240" stopIfTrue="1">
      <formula>$B22="sáb"</formula>
    </cfRule>
  </conditionalFormatting>
  <conditionalFormatting sqref="P6:P7">
    <cfRule type="cellIs" priority="50" dxfId="1239" operator="equal" stopIfTrue="1">
      <formula>$D$34</formula>
    </cfRule>
  </conditionalFormatting>
  <conditionalFormatting sqref="D3:G5">
    <cfRule type="expression" priority="46" dxfId="1240" stopIfTrue="1">
      <formula>$B3="dom"</formula>
    </cfRule>
    <cfRule type="expression" priority="47" dxfId="1240" stopIfTrue="1">
      <formula>$B3="sáb"</formula>
    </cfRule>
  </conditionalFormatting>
  <conditionalFormatting sqref="D8:G12">
    <cfRule type="expression" priority="44" dxfId="1240" stopIfTrue="1">
      <formula>$B8="dom"</formula>
    </cfRule>
    <cfRule type="expression" priority="45" dxfId="1240" stopIfTrue="1">
      <formula>$B8="sáb"</formula>
    </cfRule>
  </conditionalFormatting>
  <conditionalFormatting sqref="D15:G19">
    <cfRule type="expression" priority="42" dxfId="1240" stopIfTrue="1">
      <formula>$B15="dom"</formula>
    </cfRule>
    <cfRule type="expression" priority="43" dxfId="1240" stopIfTrue="1">
      <formula>$B15="sáb"</formula>
    </cfRule>
  </conditionalFormatting>
  <conditionalFormatting sqref="D22:G26">
    <cfRule type="expression" priority="40" dxfId="1240" stopIfTrue="1">
      <formula>$B22="dom"</formula>
    </cfRule>
    <cfRule type="expression" priority="41" dxfId="1240" stopIfTrue="1">
      <formula>$B22="sáb"</formula>
    </cfRule>
  </conditionalFormatting>
  <conditionalFormatting sqref="D30:G32">
    <cfRule type="expression" priority="38" dxfId="1240" stopIfTrue="1">
      <formula>$B30="dom"</formula>
    </cfRule>
    <cfRule type="expression" priority="39" dxfId="1240" stopIfTrue="1">
      <formula>$B30="sáb"</formula>
    </cfRule>
  </conditionalFormatting>
  <conditionalFormatting sqref="N3:N28 N30:N32">
    <cfRule type="expression" priority="34" dxfId="1240" stopIfTrue="1">
      <formula>$B3="dom"</formula>
    </cfRule>
    <cfRule type="expression" priority="35" dxfId="1240" stopIfTrue="1">
      <formula>$B3="sáb"</formula>
    </cfRule>
  </conditionalFormatting>
  <conditionalFormatting sqref="L29">
    <cfRule type="expression" priority="30" dxfId="1240" stopIfTrue="1">
      <formula>$B29="dom"</formula>
    </cfRule>
    <cfRule type="expression" priority="31" dxfId="1240" stopIfTrue="1">
      <formula>$B29="sab"</formula>
    </cfRule>
  </conditionalFormatting>
  <conditionalFormatting sqref="L29">
    <cfRule type="expression" priority="32" dxfId="1240" stopIfTrue="1">
      <formula>$B29="dom"</formula>
    </cfRule>
    <cfRule type="expression" priority="33" dxfId="1240" stopIfTrue="1">
      <formula>$B29="sáb"</formula>
    </cfRule>
  </conditionalFormatting>
  <conditionalFormatting sqref="A29">
    <cfRule type="expression" priority="28" dxfId="1240" stopIfTrue="1">
      <formula>$B29="dom"</formula>
    </cfRule>
    <cfRule type="expression" priority="29" dxfId="1240" stopIfTrue="1">
      <formula>$B29="sáb"</formula>
    </cfRule>
  </conditionalFormatting>
  <conditionalFormatting sqref="C29">
    <cfRule type="expression" priority="24" dxfId="1240" stopIfTrue="1">
      <formula>$B29="dom"</formula>
    </cfRule>
    <cfRule type="expression" priority="25" dxfId="1240" stopIfTrue="1">
      <formula>$B29="sab"</formula>
    </cfRule>
  </conditionalFormatting>
  <conditionalFormatting sqref="I29">
    <cfRule type="expression" priority="22" dxfId="1240" stopIfTrue="1">
      <formula>$B29="dom"</formula>
    </cfRule>
    <cfRule type="expression" priority="23" dxfId="1240" stopIfTrue="1">
      <formula>$B29="sab"</formula>
    </cfRule>
  </conditionalFormatting>
  <conditionalFormatting sqref="H29">
    <cfRule type="cellIs" priority="21" dxfId="1236" operator="equal" stopIfTrue="1">
      <formula>$D$35</formula>
    </cfRule>
  </conditionalFormatting>
  <conditionalFormatting sqref="H29">
    <cfRule type="expression" priority="19" dxfId="1240" stopIfTrue="1">
      <formula>$B29="dom"</formula>
    </cfRule>
    <cfRule type="expression" priority="20" dxfId="1240" stopIfTrue="1">
      <formula>$B29="sab"</formula>
    </cfRule>
  </conditionalFormatting>
  <conditionalFormatting sqref="N29">
    <cfRule type="expression" priority="17" dxfId="1240" stopIfTrue="1">
      <formula>$B29="dom"</formula>
    </cfRule>
    <cfRule type="expression" priority="18" dxfId="1240" stopIfTrue="1">
      <formula>$B29="sáb"</formula>
    </cfRule>
  </conditionalFormatting>
  <conditionalFormatting sqref="N29 A29 H29:I29 C29">
    <cfRule type="expression" priority="15" dxfId="1241" stopIfTrue="1">
      <formula>$B29="dom"</formula>
    </cfRule>
    <cfRule type="expression" priority="16" dxfId="1241" stopIfTrue="1">
      <formula>$B29="sáb"</formula>
    </cfRule>
  </conditionalFormatting>
  <conditionalFormatting sqref="N29 A29 H29:I29 C29">
    <cfRule type="expression" priority="13" dxfId="1242" stopIfTrue="1">
      <formula>$B29="dom"</formula>
    </cfRule>
    <cfRule type="expression" priority="14" dxfId="1240" stopIfTrue="1">
      <formula>$B29="sáb"</formula>
    </cfRule>
  </conditionalFormatting>
  <conditionalFormatting sqref="M29">
    <cfRule type="cellIs" priority="12" dxfId="1236" operator="equal" stopIfTrue="1">
      <formula>$D$35</formula>
    </cfRule>
  </conditionalFormatting>
  <conditionalFormatting sqref="M29">
    <cfRule type="expression" priority="10" dxfId="1240" stopIfTrue="1">
      <formula>$B29="dom"</formula>
    </cfRule>
    <cfRule type="expression" priority="11" dxfId="1240" stopIfTrue="1">
      <formula>$B29="sáb"</formula>
    </cfRule>
  </conditionalFormatting>
  <conditionalFormatting sqref="M29">
    <cfRule type="expression" priority="8" dxfId="1240" stopIfTrue="1">
      <formula>$B29="dom"</formula>
    </cfRule>
    <cfRule type="expression" priority="9" dxfId="1240" stopIfTrue="1">
      <formula>$B29="sáb"</formula>
    </cfRule>
  </conditionalFormatting>
  <conditionalFormatting sqref="M29">
    <cfRule type="expression" priority="7" dxfId="1240" stopIfTrue="1">
      <formula>$B29="dom"</formula>
    </cfRule>
  </conditionalFormatting>
  <conditionalFormatting sqref="M29">
    <cfRule type="expression" priority="5" dxfId="1240" stopIfTrue="1">
      <formula>$B29="dom"</formula>
    </cfRule>
    <cfRule type="expression" priority="6" dxfId="1240" stopIfTrue="1">
      <formula>$B29="sáb"</formula>
    </cfRule>
  </conditionalFormatting>
  <conditionalFormatting sqref="D29:G29">
    <cfRule type="expression" priority="3" dxfId="1240" stopIfTrue="1">
      <formula>$B29="dom"</formula>
    </cfRule>
    <cfRule type="expression" priority="4" dxfId="1240" stopIfTrue="1">
      <formula>$B29="sáb"</formula>
    </cfRule>
  </conditionalFormatting>
  <conditionalFormatting sqref="J29:K29">
    <cfRule type="expression" priority="1" dxfId="1240" stopIfTrue="1">
      <formula>$B29="dom"</formula>
    </cfRule>
    <cfRule type="expression" priority="2" dxfId="1240" stopIfTrue="1">
      <formula>$B29="sáb"</formula>
    </cfRule>
  </conditionalFormatting>
  <conditionalFormatting sqref="A2:N32">
    <cfRule type="expression" priority="48" dxfId="1240" stopIfTrue="1">
      <formula>$B2="dom"</formula>
    </cfRule>
    <cfRule type="expression" priority="49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B13" sqref="B1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43770</v>
      </c>
      <c r="B2" s="72" t="s">
        <v>97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  <v>0.3333333333333333</v>
      </c>
      <c r="N2" s="100"/>
      <c r="P2" s="1">
        <f>J33</f>
        <v>0</v>
      </c>
      <c r="Q2" s="2" t="s">
        <v>42</v>
      </c>
      <c r="S2" s="1">
        <f aca="true" t="shared" si="0" ref="S2:S7"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43771</v>
      </c>
      <c r="B3" s="72" t="s">
        <v>82</v>
      </c>
      <c r="C3" s="73"/>
      <c r="D3" s="73"/>
      <c r="E3" s="73"/>
      <c r="F3" s="73"/>
      <c r="G3" s="73"/>
      <c r="H3" s="74">
        <f aca="true" t="shared" si="1" ref="H3:H31">IF((F3-E3)=$D$34,$D$34,IF((F3-E3)&lt;$C$33,$C$33,(F3-E3)))</f>
        <v>0</v>
      </c>
      <c r="I3" s="73"/>
      <c r="J3" s="74">
        <f aca="true" t="shared" si="2" ref="J3:J32">IF(Y3="NÃO CUMPRIU",((IF(D3&gt;$C$34,(G3-D3)-H3,$D$34))-I3)-$C$33,(IF(D3&gt;$C$34,(G3-D3)-H3,$D$34))-I3)</f>
        <v>0</v>
      </c>
      <c r="K3" s="74">
        <f aca="true" t="shared" si="3" ref="K3:K32">IF(G3&gt;$D$33,G3-$D$33,$D$34)</f>
        <v>0</v>
      </c>
      <c r="L3" s="74">
        <f aca="true" t="shared" si="4" ref="L3:L32">IF(OR((J3-C3)=$D$34,(J3-C3)&lt;$D$34),"",IF((J3-C3)&gt;$E$34,$E$34,(J3-C3)))</f>
      </c>
      <c r="M3" s="74">
        <f aca="true" t="shared" si="5" ref="M3:M31">IF(J3=C3,"",IF(J3&lt;C3,C3-J3,""))</f>
      </c>
      <c r="N3" s="75"/>
      <c r="P3" s="1">
        <f>K33</f>
        <v>0</v>
      </c>
      <c r="Q3" s="2" t="s">
        <v>43</v>
      </c>
      <c r="S3" s="1">
        <f t="shared" si="0"/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43772</v>
      </c>
      <c r="B4" s="72" t="s">
        <v>44</v>
      </c>
      <c r="C4" s="73"/>
      <c r="D4" s="73"/>
      <c r="E4" s="73"/>
      <c r="F4" s="73"/>
      <c r="G4" s="73"/>
      <c r="H4" s="74">
        <f t="shared" si="1"/>
        <v>0</v>
      </c>
      <c r="I4" s="73"/>
      <c r="J4" s="74">
        <f t="shared" si="2"/>
        <v>0</v>
      </c>
      <c r="K4" s="74">
        <f t="shared" si="3"/>
        <v>0</v>
      </c>
      <c r="L4" s="74">
        <f t="shared" si="4"/>
      </c>
      <c r="M4" s="74">
        <f t="shared" si="5"/>
      </c>
      <c r="N4" s="75"/>
      <c r="P4" s="1"/>
      <c r="Q4" s="8"/>
      <c r="S4" s="1">
        <f t="shared" si="0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43773</v>
      </c>
      <c r="B5" s="72" t="s">
        <v>98</v>
      </c>
      <c r="C5" s="73">
        <v>0.3333333333333333</v>
      </c>
      <c r="D5" s="98"/>
      <c r="E5" s="98"/>
      <c r="F5" s="98"/>
      <c r="G5" s="98"/>
      <c r="H5" s="99">
        <f t="shared" si="1"/>
        <v>0</v>
      </c>
      <c r="I5" s="98"/>
      <c r="J5" s="99">
        <f t="shared" si="2"/>
        <v>0</v>
      </c>
      <c r="K5" s="99">
        <f t="shared" si="3"/>
        <v>0</v>
      </c>
      <c r="L5" s="99">
        <f t="shared" si="4"/>
      </c>
      <c r="M5" s="99">
        <f t="shared" si="5"/>
        <v>0.3333333333333333</v>
      </c>
      <c r="N5" s="100"/>
      <c r="P5" s="105" t="s">
        <v>39</v>
      </c>
      <c r="Q5" s="105"/>
      <c r="R5" s="18"/>
      <c r="S5" s="1">
        <f t="shared" si="0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43774</v>
      </c>
      <c r="B6" s="72" t="s">
        <v>94</v>
      </c>
      <c r="C6" s="73">
        <v>0.3333333333333333</v>
      </c>
      <c r="D6" s="98"/>
      <c r="E6" s="98"/>
      <c r="F6" s="98"/>
      <c r="G6" s="98"/>
      <c r="H6" s="99">
        <f t="shared" si="1"/>
        <v>0</v>
      </c>
      <c r="I6" s="98"/>
      <c r="J6" s="99">
        <f t="shared" si="2"/>
        <v>0</v>
      </c>
      <c r="K6" s="99">
        <f t="shared" si="3"/>
        <v>0</v>
      </c>
      <c r="L6" s="99">
        <f t="shared" si="4"/>
      </c>
      <c r="M6" s="99">
        <f t="shared" si="5"/>
        <v>0.3333333333333333</v>
      </c>
      <c r="N6" s="100"/>
      <c r="P6" s="94">
        <f>IF('OUT-2019'!$P$20="POSITIVO",'OUT-2019'!$P$19,D34)</f>
        <v>0</v>
      </c>
      <c r="Q6" s="2" t="s">
        <v>46</v>
      </c>
      <c r="R6" s="18"/>
      <c r="S6" s="1">
        <f t="shared" si="0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43775</v>
      </c>
      <c r="B7" s="72" t="s">
        <v>95</v>
      </c>
      <c r="C7" s="73">
        <v>0.3333333333333333</v>
      </c>
      <c r="D7" s="98"/>
      <c r="E7" s="98"/>
      <c r="F7" s="98"/>
      <c r="G7" s="98"/>
      <c r="H7" s="99">
        <f t="shared" si="1"/>
        <v>0</v>
      </c>
      <c r="I7" s="98"/>
      <c r="J7" s="99">
        <f t="shared" si="2"/>
        <v>0</v>
      </c>
      <c r="K7" s="99">
        <f t="shared" si="3"/>
        <v>0</v>
      </c>
      <c r="L7" s="99">
        <f t="shared" si="4"/>
      </c>
      <c r="M7" s="99">
        <f t="shared" si="5"/>
        <v>0.3333333333333333</v>
      </c>
      <c r="N7" s="100"/>
      <c r="P7" s="94">
        <f>IF('OUT-2019'!P20="NEGATIVO",'OUT-2019'!$P$19,D34)</f>
        <v>0</v>
      </c>
      <c r="Q7" s="8" t="s">
        <v>47</v>
      </c>
      <c r="S7" s="1">
        <f t="shared" si="0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43776</v>
      </c>
      <c r="B8" s="72" t="s">
        <v>96</v>
      </c>
      <c r="C8" s="73">
        <v>0.3333333333333333</v>
      </c>
      <c r="D8" s="98"/>
      <c r="E8" s="98"/>
      <c r="F8" s="98"/>
      <c r="G8" s="98"/>
      <c r="H8" s="99">
        <f t="shared" si="1"/>
        <v>0</v>
      </c>
      <c r="I8" s="98"/>
      <c r="J8" s="99">
        <f t="shared" si="2"/>
        <v>0</v>
      </c>
      <c r="K8" s="99">
        <f t="shared" si="3"/>
        <v>0</v>
      </c>
      <c r="L8" s="99">
        <f t="shared" si="4"/>
      </c>
      <c r="M8" s="99">
        <f t="shared" si="5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43777</v>
      </c>
      <c r="B9" s="72" t="s">
        <v>97</v>
      </c>
      <c r="C9" s="73">
        <v>0.3333333333333333</v>
      </c>
      <c r="D9" s="98"/>
      <c r="E9" s="98"/>
      <c r="F9" s="98"/>
      <c r="G9" s="98"/>
      <c r="H9" s="99">
        <f t="shared" si="1"/>
        <v>0</v>
      </c>
      <c r="I9" s="98"/>
      <c r="J9" s="99">
        <f t="shared" si="2"/>
        <v>0</v>
      </c>
      <c r="K9" s="99">
        <f t="shared" si="3"/>
        <v>0</v>
      </c>
      <c r="L9" s="99">
        <f t="shared" si="4"/>
      </c>
      <c r="M9" s="99">
        <f t="shared" si="5"/>
        <v>0.3333333333333333</v>
      </c>
      <c r="N9" s="100"/>
      <c r="Q9" s="10"/>
      <c r="S9" s="1">
        <f aca="true" t="shared" si="6" ref="S9:S25"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43778</v>
      </c>
      <c r="B10" s="72" t="s">
        <v>82</v>
      </c>
      <c r="C10" s="73"/>
      <c r="D10" s="73"/>
      <c r="E10" s="73"/>
      <c r="F10" s="73"/>
      <c r="G10" s="73"/>
      <c r="H10" s="74">
        <f t="shared" si="1"/>
        <v>0</v>
      </c>
      <c r="I10" s="73"/>
      <c r="J10" s="74">
        <f t="shared" si="2"/>
        <v>0</v>
      </c>
      <c r="K10" s="74">
        <f t="shared" si="3"/>
        <v>0</v>
      </c>
      <c r="L10" s="74">
        <f t="shared" si="4"/>
      </c>
      <c r="M10" s="74">
        <f t="shared" si="5"/>
      </c>
      <c r="N10" s="75"/>
      <c r="P10" s="1">
        <f>S8</f>
        <v>0</v>
      </c>
      <c r="Q10" s="8" t="s">
        <v>40</v>
      </c>
      <c r="S10" s="1">
        <f t="shared" si="6"/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43779</v>
      </c>
      <c r="B11" s="72" t="s">
        <v>44</v>
      </c>
      <c r="C11" s="73"/>
      <c r="D11" s="73"/>
      <c r="E11" s="73"/>
      <c r="F11" s="73"/>
      <c r="G11" s="73"/>
      <c r="H11" s="74">
        <f t="shared" si="1"/>
        <v>0</v>
      </c>
      <c r="I11" s="73"/>
      <c r="J11" s="74">
        <f t="shared" si="2"/>
        <v>0</v>
      </c>
      <c r="K11" s="74">
        <f t="shared" si="3"/>
        <v>0</v>
      </c>
      <c r="L11" s="74">
        <f t="shared" si="4"/>
      </c>
      <c r="M11" s="74">
        <f t="shared" si="5"/>
      </c>
      <c r="N11" s="75"/>
      <c r="P11" s="1">
        <f>S9</f>
        <v>0</v>
      </c>
      <c r="Q11" s="8" t="s">
        <v>41</v>
      </c>
      <c r="S11" s="1">
        <f t="shared" si="6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43780</v>
      </c>
      <c r="B12" s="72" t="s">
        <v>98</v>
      </c>
      <c r="C12" s="73">
        <v>0.3333333333333333</v>
      </c>
      <c r="D12" s="98"/>
      <c r="E12" s="98"/>
      <c r="F12" s="98"/>
      <c r="G12" s="98"/>
      <c r="H12" s="99">
        <f t="shared" si="1"/>
        <v>0</v>
      </c>
      <c r="I12" s="98"/>
      <c r="J12" s="99">
        <f t="shared" si="2"/>
        <v>0</v>
      </c>
      <c r="K12" s="99">
        <f t="shared" si="3"/>
        <v>0</v>
      </c>
      <c r="L12" s="99">
        <f t="shared" si="4"/>
      </c>
      <c r="M12" s="99">
        <f t="shared" si="5"/>
        <v>0.3333333333333333</v>
      </c>
      <c r="N12" s="100"/>
      <c r="S12" s="1">
        <f t="shared" si="6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43781</v>
      </c>
      <c r="B13" s="72" t="s">
        <v>94</v>
      </c>
      <c r="C13" s="73">
        <v>0.3333333333333333</v>
      </c>
      <c r="D13" s="98"/>
      <c r="E13" s="98"/>
      <c r="F13" s="98"/>
      <c r="G13" s="98"/>
      <c r="H13" s="99">
        <f t="shared" si="1"/>
        <v>0</v>
      </c>
      <c r="I13" s="98"/>
      <c r="J13" s="99">
        <f t="shared" si="2"/>
        <v>0</v>
      </c>
      <c r="K13" s="99">
        <f t="shared" si="3"/>
        <v>0</v>
      </c>
      <c r="L13" s="99">
        <f t="shared" si="4"/>
      </c>
      <c r="M13" s="99">
        <f t="shared" si="5"/>
        <v>0.3333333333333333</v>
      </c>
      <c r="N13" s="100"/>
      <c r="P13" s="32"/>
      <c r="Q13" s="33"/>
      <c r="S13" s="1">
        <f t="shared" si="6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43782</v>
      </c>
      <c r="B14" s="72" t="s">
        <v>95</v>
      </c>
      <c r="C14" s="73">
        <v>0.3333333333333333</v>
      </c>
      <c r="D14" s="98"/>
      <c r="E14" s="98"/>
      <c r="F14" s="98"/>
      <c r="G14" s="98"/>
      <c r="H14" s="99">
        <f t="shared" si="1"/>
        <v>0</v>
      </c>
      <c r="I14" s="98"/>
      <c r="J14" s="99">
        <f t="shared" si="2"/>
        <v>0</v>
      </c>
      <c r="K14" s="99">
        <f t="shared" si="3"/>
        <v>0</v>
      </c>
      <c r="L14" s="99">
        <f t="shared" si="4"/>
      </c>
      <c r="M14" s="99">
        <f t="shared" si="5"/>
        <v>0.3333333333333333</v>
      </c>
      <c r="N14" s="100"/>
      <c r="P14" s="34"/>
      <c r="Q14" s="35"/>
      <c r="S14" s="1">
        <f t="shared" si="6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43783</v>
      </c>
      <c r="B15" s="72" t="s">
        <v>96</v>
      </c>
      <c r="C15" s="73">
        <v>0.3333333333333333</v>
      </c>
      <c r="D15" s="98"/>
      <c r="E15" s="98"/>
      <c r="F15" s="98"/>
      <c r="G15" s="98"/>
      <c r="H15" s="99">
        <f t="shared" si="1"/>
        <v>0</v>
      </c>
      <c r="I15" s="98"/>
      <c r="J15" s="99">
        <f t="shared" si="2"/>
        <v>0</v>
      </c>
      <c r="K15" s="99">
        <f t="shared" si="3"/>
        <v>0</v>
      </c>
      <c r="L15" s="99">
        <f t="shared" si="4"/>
      </c>
      <c r="M15" s="99">
        <f t="shared" si="5"/>
        <v>0.3333333333333333</v>
      </c>
      <c r="N15" s="100"/>
      <c r="P15" s="36"/>
      <c r="Q15" s="10"/>
      <c r="S15" s="1">
        <f t="shared" si="6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89">
        <v>43784</v>
      </c>
      <c r="B16" s="90" t="s">
        <v>97</v>
      </c>
      <c r="C16" s="88"/>
      <c r="D16" s="88"/>
      <c r="E16" s="88"/>
      <c r="F16" s="88"/>
      <c r="G16" s="88"/>
      <c r="H16" s="47">
        <f t="shared" si="1"/>
        <v>0</v>
      </c>
      <c r="I16" s="88"/>
      <c r="J16" s="47">
        <f t="shared" si="2"/>
        <v>0</v>
      </c>
      <c r="K16" s="47">
        <f t="shared" si="3"/>
        <v>0</v>
      </c>
      <c r="L16" s="47">
        <f t="shared" si="4"/>
      </c>
      <c r="M16" s="47">
        <f t="shared" si="5"/>
      </c>
      <c r="N16" s="70"/>
      <c r="P16" s="27"/>
      <c r="Q16" s="28"/>
      <c r="S16" s="1">
        <f t="shared" si="6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43785</v>
      </c>
      <c r="B17" s="72" t="s">
        <v>82</v>
      </c>
      <c r="C17" s="73"/>
      <c r="D17" s="73"/>
      <c r="E17" s="73"/>
      <c r="F17" s="73"/>
      <c r="G17" s="73"/>
      <c r="H17" s="74">
        <f t="shared" si="1"/>
        <v>0</v>
      </c>
      <c r="I17" s="73"/>
      <c r="J17" s="74">
        <f t="shared" si="2"/>
        <v>0</v>
      </c>
      <c r="K17" s="74">
        <f t="shared" si="3"/>
        <v>0</v>
      </c>
      <c r="L17" s="74">
        <f t="shared" si="4"/>
      </c>
      <c r="M17" s="74">
        <f t="shared" si="5"/>
      </c>
      <c r="N17" s="75"/>
      <c r="P17" s="29"/>
      <c r="Q17" s="30"/>
      <c r="S17" s="1">
        <f t="shared" si="6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43786</v>
      </c>
      <c r="B18" s="72" t="s">
        <v>44</v>
      </c>
      <c r="C18" s="73"/>
      <c r="D18" s="73"/>
      <c r="E18" s="73"/>
      <c r="F18" s="73"/>
      <c r="G18" s="73"/>
      <c r="H18" s="74">
        <f t="shared" si="1"/>
        <v>0</v>
      </c>
      <c r="I18" s="73"/>
      <c r="J18" s="74">
        <f t="shared" si="2"/>
        <v>0</v>
      </c>
      <c r="K18" s="74">
        <f t="shared" si="3"/>
        <v>0</v>
      </c>
      <c r="L18" s="74">
        <f t="shared" si="4"/>
      </c>
      <c r="M18" s="74">
        <f t="shared" si="5"/>
      </c>
      <c r="N18" s="75"/>
      <c r="S18" s="1">
        <f t="shared" si="6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43787</v>
      </c>
      <c r="B19" s="72" t="s">
        <v>98</v>
      </c>
      <c r="C19" s="73">
        <v>0.3333333333333333</v>
      </c>
      <c r="D19" s="98"/>
      <c r="E19" s="98"/>
      <c r="F19" s="98"/>
      <c r="G19" s="98"/>
      <c r="H19" s="99">
        <f t="shared" si="1"/>
        <v>0</v>
      </c>
      <c r="I19" s="98"/>
      <c r="J19" s="99">
        <f t="shared" si="2"/>
        <v>0</v>
      </c>
      <c r="K19" s="99">
        <f t="shared" si="3"/>
        <v>0</v>
      </c>
      <c r="L19" s="99">
        <f t="shared" si="4"/>
      </c>
      <c r="M19" s="99">
        <f t="shared" si="5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6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43788</v>
      </c>
      <c r="B20" s="72" t="s">
        <v>94</v>
      </c>
      <c r="C20" s="73">
        <v>0.3333333333333333</v>
      </c>
      <c r="D20" s="98"/>
      <c r="E20" s="98"/>
      <c r="F20" s="98"/>
      <c r="G20" s="98"/>
      <c r="H20" s="99">
        <f t="shared" si="1"/>
        <v>0</v>
      </c>
      <c r="I20" s="98"/>
      <c r="J20" s="99">
        <f t="shared" si="2"/>
        <v>0</v>
      </c>
      <c r="K20" s="99">
        <f t="shared" si="3"/>
        <v>0</v>
      </c>
      <c r="L20" s="99">
        <f t="shared" si="4"/>
      </c>
      <c r="M20" s="99">
        <f t="shared" si="5"/>
        <v>0.3333333333333333</v>
      </c>
      <c r="N20" s="100"/>
      <c r="P20" s="26">
        <f>IF(P19=D34,"",IF((P10+P6)=(P11+P7),"",IF((P10+P6)&gt;(P11+P7),"POSITIVO","NEGATIVO")))</f>
      </c>
      <c r="S20" s="1">
        <f t="shared" si="6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9">
        <v>43789</v>
      </c>
      <c r="B21" s="90" t="s">
        <v>95</v>
      </c>
      <c r="C21" s="88"/>
      <c r="D21" s="88"/>
      <c r="E21" s="88"/>
      <c r="F21" s="88"/>
      <c r="G21" s="88"/>
      <c r="H21" s="47">
        <f t="shared" si="1"/>
        <v>0</v>
      </c>
      <c r="I21" s="88"/>
      <c r="J21" s="47">
        <f t="shared" si="2"/>
        <v>0</v>
      </c>
      <c r="K21" s="47">
        <f t="shared" si="3"/>
        <v>0</v>
      </c>
      <c r="L21" s="47">
        <f t="shared" si="4"/>
      </c>
      <c r="M21" s="47">
        <f t="shared" si="5"/>
      </c>
      <c r="N21" s="70"/>
      <c r="S21" s="1">
        <f t="shared" si="6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43790</v>
      </c>
      <c r="B22" s="72" t="s">
        <v>96</v>
      </c>
      <c r="C22" s="73">
        <v>0.3333333333333333</v>
      </c>
      <c r="D22" s="98"/>
      <c r="E22" s="98"/>
      <c r="F22" s="98"/>
      <c r="G22" s="98"/>
      <c r="H22" s="99">
        <f t="shared" si="1"/>
        <v>0</v>
      </c>
      <c r="I22" s="98"/>
      <c r="J22" s="99">
        <f t="shared" si="2"/>
        <v>0</v>
      </c>
      <c r="K22" s="99">
        <f t="shared" si="3"/>
        <v>0</v>
      </c>
      <c r="L22" s="99">
        <f t="shared" si="4"/>
      </c>
      <c r="M22" s="99">
        <f t="shared" si="5"/>
        <v>0.3333333333333333</v>
      </c>
      <c r="N22" s="100"/>
      <c r="S22" s="1">
        <f t="shared" si="6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43791</v>
      </c>
      <c r="B23" s="72" t="s">
        <v>97</v>
      </c>
      <c r="C23" s="73">
        <v>0.3333333333333333</v>
      </c>
      <c r="D23" s="98"/>
      <c r="E23" s="98"/>
      <c r="F23" s="98"/>
      <c r="G23" s="98"/>
      <c r="H23" s="99">
        <f t="shared" si="1"/>
        <v>0</v>
      </c>
      <c r="I23" s="98"/>
      <c r="J23" s="99">
        <f t="shared" si="2"/>
        <v>0</v>
      </c>
      <c r="K23" s="99">
        <f t="shared" si="3"/>
        <v>0</v>
      </c>
      <c r="L23" s="99">
        <f t="shared" si="4"/>
      </c>
      <c r="M23" s="99">
        <f t="shared" si="5"/>
        <v>0.3333333333333333</v>
      </c>
      <c r="N23" s="100"/>
      <c r="S23" s="1">
        <f t="shared" si="6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43792</v>
      </c>
      <c r="B24" s="72" t="s">
        <v>82</v>
      </c>
      <c r="C24" s="73"/>
      <c r="D24" s="73"/>
      <c r="E24" s="73"/>
      <c r="F24" s="73"/>
      <c r="G24" s="73"/>
      <c r="H24" s="74">
        <f t="shared" si="1"/>
        <v>0</v>
      </c>
      <c r="I24" s="73"/>
      <c r="J24" s="74">
        <f t="shared" si="2"/>
        <v>0</v>
      </c>
      <c r="K24" s="74">
        <f t="shared" si="3"/>
        <v>0</v>
      </c>
      <c r="L24" s="74">
        <f t="shared" si="4"/>
      </c>
      <c r="M24" s="74">
        <f t="shared" si="5"/>
      </c>
      <c r="N24" s="75"/>
      <c r="P24" s="22"/>
      <c r="Q24" s="19"/>
      <c r="R24" s="5"/>
      <c r="S24" s="1">
        <f t="shared" si="6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43793</v>
      </c>
      <c r="B25" s="72" t="s">
        <v>44</v>
      </c>
      <c r="C25" s="73"/>
      <c r="D25" s="73"/>
      <c r="E25" s="73"/>
      <c r="F25" s="73"/>
      <c r="G25" s="73"/>
      <c r="H25" s="74">
        <f t="shared" si="1"/>
        <v>0</v>
      </c>
      <c r="I25" s="73"/>
      <c r="J25" s="74">
        <f t="shared" si="2"/>
        <v>0</v>
      </c>
      <c r="K25" s="74">
        <f t="shared" si="3"/>
        <v>0</v>
      </c>
      <c r="L25" s="74">
        <f t="shared" si="4"/>
      </c>
      <c r="M25" s="74">
        <f t="shared" si="5"/>
      </c>
      <c r="N25" s="75"/>
      <c r="P25" s="10"/>
      <c r="Q25" s="10"/>
      <c r="R25" s="10"/>
      <c r="S25" s="1">
        <f t="shared" si="6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43794</v>
      </c>
      <c r="B26" s="72" t="s">
        <v>98</v>
      </c>
      <c r="C26" s="73">
        <v>0.3333333333333333</v>
      </c>
      <c r="D26" s="98"/>
      <c r="E26" s="98"/>
      <c r="F26" s="98"/>
      <c r="G26" s="98"/>
      <c r="H26" s="99">
        <f t="shared" si="1"/>
        <v>0</v>
      </c>
      <c r="I26" s="98"/>
      <c r="J26" s="99">
        <f t="shared" si="2"/>
        <v>0</v>
      </c>
      <c r="K26" s="99">
        <f t="shared" si="3"/>
        <v>0</v>
      </c>
      <c r="L26" s="99">
        <f t="shared" si="4"/>
      </c>
      <c r="M26" s="99">
        <f t="shared" si="5"/>
        <v>0.3333333333333333</v>
      </c>
      <c r="N26" s="100"/>
      <c r="R26" s="10"/>
      <c r="W26" s="6">
        <v>25</v>
      </c>
      <c r="X26" s="2"/>
      <c r="Y26" s="2"/>
      <c r="Z26" s="2"/>
    </row>
    <row r="27" spans="1:26" ht="15" customHeight="1">
      <c r="A27" s="71">
        <v>43795</v>
      </c>
      <c r="B27" s="72" t="s">
        <v>94</v>
      </c>
      <c r="C27" s="73">
        <v>0.3333333333333333</v>
      </c>
      <c r="D27" s="98"/>
      <c r="E27" s="98"/>
      <c r="F27" s="98"/>
      <c r="G27" s="98"/>
      <c r="H27" s="99">
        <f t="shared" si="1"/>
        <v>0</v>
      </c>
      <c r="I27" s="98"/>
      <c r="J27" s="99">
        <f t="shared" si="2"/>
        <v>0</v>
      </c>
      <c r="K27" s="99">
        <f t="shared" si="3"/>
        <v>0</v>
      </c>
      <c r="L27" s="99">
        <f t="shared" si="4"/>
      </c>
      <c r="M27" s="99">
        <f t="shared" si="5"/>
        <v>0.3333333333333333</v>
      </c>
      <c r="N27" s="100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43796</v>
      </c>
      <c r="B28" s="72" t="s">
        <v>95</v>
      </c>
      <c r="C28" s="73">
        <v>0.3333333333333333</v>
      </c>
      <c r="D28" s="98"/>
      <c r="E28" s="98"/>
      <c r="F28" s="98"/>
      <c r="G28" s="98"/>
      <c r="H28" s="99">
        <f t="shared" si="1"/>
        <v>0</v>
      </c>
      <c r="I28" s="98"/>
      <c r="J28" s="99">
        <f t="shared" si="2"/>
        <v>0</v>
      </c>
      <c r="K28" s="99">
        <f t="shared" si="3"/>
        <v>0</v>
      </c>
      <c r="L28" s="99">
        <f t="shared" si="4"/>
      </c>
      <c r="M28" s="99">
        <f t="shared" si="5"/>
        <v>0.3333333333333333</v>
      </c>
      <c r="N28" s="100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43797</v>
      </c>
      <c r="B29" s="72" t="s">
        <v>96</v>
      </c>
      <c r="C29" s="73">
        <v>0.3333333333333333</v>
      </c>
      <c r="D29" s="98"/>
      <c r="E29" s="98"/>
      <c r="F29" s="98"/>
      <c r="G29" s="98"/>
      <c r="H29" s="99">
        <f t="shared" si="1"/>
        <v>0</v>
      </c>
      <c r="I29" s="98"/>
      <c r="J29" s="99">
        <f t="shared" si="2"/>
        <v>0</v>
      </c>
      <c r="K29" s="99">
        <f t="shared" si="3"/>
        <v>0</v>
      </c>
      <c r="L29" s="99">
        <f t="shared" si="4"/>
      </c>
      <c r="M29" s="99">
        <f t="shared" si="5"/>
        <v>0.3333333333333333</v>
      </c>
      <c r="N29" s="100"/>
      <c r="Q29" s="4"/>
      <c r="W29" s="6">
        <v>28</v>
      </c>
      <c r="X29" s="2"/>
      <c r="Y29" s="2"/>
      <c r="Z29" s="2"/>
    </row>
    <row r="30" spans="1:26" ht="15" customHeight="1">
      <c r="A30" s="71">
        <v>43798</v>
      </c>
      <c r="B30" s="72" t="s">
        <v>97</v>
      </c>
      <c r="C30" s="73">
        <v>0.3333333333333333</v>
      </c>
      <c r="D30" s="98"/>
      <c r="E30" s="98"/>
      <c r="F30" s="98"/>
      <c r="G30" s="98"/>
      <c r="H30" s="99">
        <f t="shared" si="1"/>
        <v>0</v>
      </c>
      <c r="I30" s="98"/>
      <c r="J30" s="99">
        <f t="shared" si="2"/>
        <v>0</v>
      </c>
      <c r="K30" s="99">
        <f t="shared" si="3"/>
        <v>0</v>
      </c>
      <c r="L30" s="99">
        <f t="shared" si="4"/>
      </c>
      <c r="M30" s="99">
        <f t="shared" si="5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71">
        <v>43799</v>
      </c>
      <c r="B31" s="72" t="s">
        <v>82</v>
      </c>
      <c r="C31" s="73"/>
      <c r="D31" s="73"/>
      <c r="E31" s="73"/>
      <c r="F31" s="73"/>
      <c r="G31" s="73"/>
      <c r="H31" s="74">
        <f t="shared" si="1"/>
        <v>0</v>
      </c>
      <c r="I31" s="73"/>
      <c r="J31" s="74">
        <f t="shared" si="2"/>
        <v>0</v>
      </c>
      <c r="K31" s="74">
        <f t="shared" si="3"/>
        <v>0</v>
      </c>
      <c r="L31" s="74">
        <f t="shared" si="4"/>
      </c>
      <c r="M31" s="74">
        <f t="shared" si="5"/>
      </c>
      <c r="N31" s="75"/>
      <c r="Q31" s="4"/>
      <c r="W31" s="6">
        <v>30</v>
      </c>
      <c r="X31" s="2"/>
      <c r="Y31" s="2"/>
      <c r="Z31" s="2"/>
    </row>
    <row r="32" spans="1:26" ht="15" customHeight="1" thickBot="1">
      <c r="A32" s="80"/>
      <c r="B32" s="81"/>
      <c r="C32" s="73"/>
      <c r="D32" s="73"/>
      <c r="E32" s="73"/>
      <c r="F32" s="73"/>
      <c r="G32" s="73"/>
      <c r="H32" s="74">
        <f>IF((F32-E32)=$D$34,$D$34,IF((F32-E32)&lt;$C$33,$C$33,(F32-E32)))</f>
        <v>0</v>
      </c>
      <c r="I32" s="73"/>
      <c r="J32" s="74">
        <f t="shared" si="2"/>
        <v>0</v>
      </c>
      <c r="K32" s="74">
        <f t="shared" si="3"/>
        <v>0</v>
      </c>
      <c r="L32" s="74">
        <f t="shared" si="4"/>
      </c>
      <c r="M32" s="74">
        <f>IF(J32=C32,"",IF(J32&lt;C32,C32-J32,""))</f>
      </c>
      <c r="N32" s="7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25">
        <v>0.3333333333333333</v>
      </c>
      <c r="G33" s="12"/>
      <c r="H33" s="12"/>
      <c r="I33" s="12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48" t="s">
        <v>91</v>
      </c>
      <c r="G34" s="49"/>
      <c r="H34" s="49"/>
      <c r="I34" s="48"/>
      <c r="J34" s="85"/>
      <c r="K34" s="48"/>
      <c r="L34" s="48"/>
      <c r="M34" s="86"/>
      <c r="N34" s="36"/>
      <c r="O34" s="36"/>
      <c r="P34" s="36"/>
      <c r="W34" s="11"/>
    </row>
    <row r="35" spans="1:23" ht="15" customHeight="1">
      <c r="A35" s="54"/>
      <c r="B35" s="52"/>
      <c r="C35" s="52"/>
      <c r="D35" s="52"/>
      <c r="E35" s="53"/>
      <c r="F35" s="48" t="s">
        <v>75</v>
      </c>
      <c r="G35" s="49"/>
      <c r="H35" s="49"/>
      <c r="I35" s="48"/>
      <c r="J35" s="85"/>
      <c r="K35" s="48"/>
      <c r="L35" s="48"/>
      <c r="M35" s="86"/>
      <c r="N35" s="86"/>
      <c r="P35" s="4" t="s">
        <v>49</v>
      </c>
      <c r="W35" s="11"/>
    </row>
    <row r="36" spans="1:23" ht="15" customHeight="1">
      <c r="A36" s="16"/>
      <c r="B36" s="40" t="s">
        <v>84</v>
      </c>
      <c r="C36" s="41"/>
      <c r="D36" s="42"/>
      <c r="E36" s="42"/>
      <c r="F36" s="43"/>
      <c r="G36" s="43"/>
      <c r="H36" s="43"/>
      <c r="I36" s="43"/>
      <c r="J36" s="41"/>
      <c r="K36" s="41"/>
      <c r="L36" s="41"/>
      <c r="M36" s="41"/>
      <c r="N36" s="41"/>
      <c r="P36" s="4" t="s">
        <v>69</v>
      </c>
      <c r="W36" s="16"/>
    </row>
    <row r="37" spans="1:23" ht="15" customHeight="1">
      <c r="A37" s="16"/>
      <c r="B37" s="41" t="s">
        <v>85</v>
      </c>
      <c r="C37" s="41"/>
      <c r="D37" s="42"/>
      <c r="E37" s="43"/>
      <c r="F37" s="43"/>
      <c r="G37" s="43"/>
      <c r="H37" s="43"/>
      <c r="I37" s="43"/>
      <c r="J37" s="43"/>
      <c r="K37" s="43"/>
      <c r="L37" s="41"/>
      <c r="M37" s="41"/>
      <c r="N37" s="41"/>
      <c r="P37" s="4" t="s">
        <v>86</v>
      </c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H33:I33">
    <cfRule type="cellIs" priority="287" dxfId="1236" operator="equal" stopIfTrue="1">
      <formula>$D$34</formula>
    </cfRule>
  </conditionalFormatting>
  <conditionalFormatting sqref="P20">
    <cfRule type="cellIs" priority="285" dxfId="1237" operator="equal" stopIfTrue="1">
      <formula>"POSITIVO"</formula>
    </cfRule>
    <cfRule type="cellIs" priority="286" dxfId="1238" operator="equal" stopIfTrue="1">
      <formula>"NEGATIVO"</formula>
    </cfRule>
  </conditionalFormatting>
  <conditionalFormatting sqref="Y2:Y32">
    <cfRule type="cellIs" priority="284" dxfId="1238" operator="equal" stopIfTrue="1">
      <formula>"NÃO CUMPRIU"</formula>
    </cfRule>
  </conditionalFormatting>
  <conditionalFormatting sqref="A1:N1 M32">
    <cfRule type="expression" priority="281" dxfId="1240" stopIfTrue="1">
      <formula>$B1="dom"</formula>
    </cfRule>
    <cfRule type="expression" priority="282" dxfId="1240" stopIfTrue="1">
      <formula>$B1="sab"</formula>
    </cfRule>
  </conditionalFormatting>
  <conditionalFormatting sqref="D11:G11">
    <cfRule type="expression" priority="265" dxfId="1240" stopIfTrue="1">
      <formula>$B11="dom"</formula>
    </cfRule>
    <cfRule type="expression" priority="266" dxfId="1240" stopIfTrue="1">
      <formula>$B11="sab"</formula>
    </cfRule>
  </conditionalFormatting>
  <conditionalFormatting sqref="D17:G18">
    <cfRule type="expression" priority="261" dxfId="1240" stopIfTrue="1">
      <formula>$B17="dom"</formula>
    </cfRule>
    <cfRule type="expression" priority="262" dxfId="1240" stopIfTrue="1">
      <formula>$B17="sab"</formula>
    </cfRule>
  </conditionalFormatting>
  <conditionalFormatting sqref="D25:G25">
    <cfRule type="expression" priority="259" dxfId="1240" stopIfTrue="1">
      <formula>$B25="dom"</formula>
    </cfRule>
    <cfRule type="expression" priority="260" dxfId="1240" stopIfTrue="1">
      <formula>$B25="sab"</formula>
    </cfRule>
  </conditionalFormatting>
  <conditionalFormatting sqref="A2:A15 A17:A20 A22:A31">
    <cfRule type="expression" priority="249" dxfId="1240" stopIfTrue="1">
      <formula>$B2="dom"</formula>
    </cfRule>
    <cfRule type="expression" priority="250" dxfId="1240" stopIfTrue="1">
      <formula>$B2="sáb"</formula>
    </cfRule>
  </conditionalFormatting>
  <conditionalFormatting sqref="B2:B31">
    <cfRule type="expression" priority="245" dxfId="1240" stopIfTrue="1">
      <formula>$B2="dom"</formula>
    </cfRule>
    <cfRule type="expression" priority="246" dxfId="1240" stopIfTrue="1">
      <formula>$B2="sáb"</formula>
    </cfRule>
  </conditionalFormatting>
  <conditionalFormatting sqref="C2:C4 C6:C11 C13:C15 C17:C18 C22:C25 C27:C31">
    <cfRule type="expression" priority="243" dxfId="1240" stopIfTrue="1">
      <formula>$B2="dom"</formula>
    </cfRule>
    <cfRule type="expression" priority="244" dxfId="1240" stopIfTrue="1">
      <formula>$B2="sab"</formula>
    </cfRule>
  </conditionalFormatting>
  <conditionalFormatting sqref="J2:K15 J17:K20 J22:K32">
    <cfRule type="cellIs" priority="242" dxfId="1236" operator="equal" stopIfTrue="1">
      <formula>$D$34</formula>
    </cfRule>
  </conditionalFormatting>
  <conditionalFormatting sqref="I11:K15 J6:K10 I32:K32 J27:K31 I2:K5 I17:K20 I22:K26">
    <cfRule type="expression" priority="240" dxfId="1240" stopIfTrue="1">
      <formula>$B2="dom"</formula>
    </cfRule>
    <cfRule type="expression" priority="241" dxfId="1240" stopIfTrue="1">
      <formula>$B2="sab"</formula>
    </cfRule>
  </conditionalFormatting>
  <conditionalFormatting sqref="D3:G3">
    <cfRule type="expression" priority="234" dxfId="1240" stopIfTrue="1">
      <formula>$B3="dom"</formula>
    </cfRule>
    <cfRule type="expression" priority="235" dxfId="1240" stopIfTrue="1">
      <formula>$B3="sáb"</formula>
    </cfRule>
  </conditionalFormatting>
  <conditionalFormatting sqref="H2:H15 H17:H20 H22:H32">
    <cfRule type="cellIs" priority="233" dxfId="1236" operator="equal" stopIfTrue="1">
      <formula>$D$34</formula>
    </cfRule>
  </conditionalFormatting>
  <conditionalFormatting sqref="H2:H15 H17:H20 H22:H32">
    <cfRule type="expression" priority="231" dxfId="1240" stopIfTrue="1">
      <formula>$B2="dom"</formula>
    </cfRule>
    <cfRule type="expression" priority="232" dxfId="1240" stopIfTrue="1">
      <formula>$B2="sab"</formula>
    </cfRule>
  </conditionalFormatting>
  <conditionalFormatting sqref="D4:G4">
    <cfRule type="expression" priority="229" dxfId="1240" stopIfTrue="1">
      <formula>$B4="dom"</formula>
    </cfRule>
    <cfRule type="expression" priority="230" dxfId="1240" stopIfTrue="1">
      <formula>$B4="sáb"</formula>
    </cfRule>
  </conditionalFormatting>
  <conditionalFormatting sqref="N32 N2:N15 N17:N20 N22:N30">
    <cfRule type="expression" priority="222" dxfId="1240" stopIfTrue="1">
      <formula>$B2="dom"</formula>
    </cfRule>
    <cfRule type="expression" priority="223" dxfId="1240" stopIfTrue="1">
      <formula>$B2="sáb"</formula>
    </cfRule>
  </conditionalFormatting>
  <conditionalFormatting sqref="A2:C2 C6:C10 C11:G11 C17:G18 C25:G25 I3:K5 I11:K15 J6:K10 A32:K32 J27:K31 C27:C31 H3:H15 M32:N32 H2:K2 C13:C15 C22:C24 A3:A15 N2:N15 N17:N20 A17:A20 H17:K20 I22:K26 H22:H31 A22:A31 N22:N30 C3:G4 B3:B31">
    <cfRule type="expression" priority="206" dxfId="1241" stopIfTrue="1">
      <formula>$B2="dom"</formula>
    </cfRule>
    <cfRule type="expression" priority="207" dxfId="1241" stopIfTrue="1">
      <formula>$B2="sáb"</formula>
    </cfRule>
  </conditionalFormatting>
  <conditionalFormatting sqref="C11:G11 C6:C10 J6:K10 A32:K32 C27:C31 J27:K31 A2:C2 I3:K5 I11:K15 H3:H15 M32:N32 H2:K2 C17:G18 C13:C15 C25:G25 C22:C24 A3:A15 N2:N15 N17:N20 A17:A20 H17:K20 I22:K26 H22:H31 A22:A31 N22:N30 C3:G4 B3:B31">
    <cfRule type="expression" priority="184" dxfId="1240" stopIfTrue="1">
      <formula>$B2="dom"</formula>
    </cfRule>
    <cfRule type="expression" priority="185" dxfId="1240" stopIfTrue="1">
      <formula>$B2="sáb"</formula>
    </cfRule>
  </conditionalFormatting>
  <conditionalFormatting sqref="I6:I10">
    <cfRule type="expression" priority="181" dxfId="1240" stopIfTrue="1">
      <formula>$B6="dom"</formula>
    </cfRule>
    <cfRule type="expression" priority="182" dxfId="1240" stopIfTrue="1">
      <formula>$B6="sáb"</formula>
    </cfRule>
  </conditionalFormatting>
  <conditionalFormatting sqref="I27:I31">
    <cfRule type="expression" priority="178" dxfId="1240" stopIfTrue="1">
      <formula>$B27="dom"</formula>
    </cfRule>
    <cfRule type="expression" priority="179" dxfId="1240" stopIfTrue="1">
      <formula>$B27="sáb"</formula>
    </cfRule>
  </conditionalFormatting>
  <conditionalFormatting sqref="N31">
    <cfRule type="expression" priority="174" dxfId="1240" stopIfTrue="1">
      <formula>$B31="dom"</formula>
    </cfRule>
    <cfRule type="expression" priority="175" dxfId="1240" stopIfTrue="1">
      <formula>$B31="sáb"</formula>
    </cfRule>
  </conditionalFormatting>
  <conditionalFormatting sqref="M2:M15 M17:M20 M22:M31">
    <cfRule type="cellIs" priority="173" dxfId="1236" operator="equal" stopIfTrue="1">
      <formula>$D$34</formula>
    </cfRule>
  </conditionalFormatting>
  <conditionalFormatting sqref="M2:M15 M17:M20 M22:M31">
    <cfRule type="expression" priority="171" dxfId="1240" stopIfTrue="1">
      <formula>$B2="dom"</formula>
    </cfRule>
    <cfRule type="expression" priority="172" dxfId="1240" stopIfTrue="1">
      <formula>$B2="sáb"</formula>
    </cfRule>
  </conditionalFormatting>
  <conditionalFormatting sqref="M2:M15 M17:M20 M22:M31">
    <cfRule type="expression" priority="169" dxfId="1240" stopIfTrue="1">
      <formula>$B2="dom"</formula>
    </cfRule>
    <cfRule type="expression" priority="170" dxfId="1240" stopIfTrue="1">
      <formula>$B2="sáb"</formula>
    </cfRule>
  </conditionalFormatting>
  <conditionalFormatting sqref="M2:M15 M17:M20 M22:M31">
    <cfRule type="expression" priority="168" dxfId="1240" stopIfTrue="1">
      <formula>$B2="dom"</formula>
    </cfRule>
  </conditionalFormatting>
  <conditionalFormatting sqref="M2:M15 M17:M20 M22:M31">
    <cfRule type="expression" priority="166" dxfId="1240" stopIfTrue="1">
      <formula>$B2="dom"</formula>
    </cfRule>
    <cfRule type="expression" priority="167" dxfId="1240" stopIfTrue="1">
      <formula>$B2="sáb"</formula>
    </cfRule>
  </conditionalFormatting>
  <conditionalFormatting sqref="L2 L5:L10 L12:L15 L22:L24 L27:L32">
    <cfRule type="expression" priority="164" dxfId="1240" stopIfTrue="1">
      <formula>$B2="dom"</formula>
    </cfRule>
    <cfRule type="expression" priority="165" dxfId="1240" stopIfTrue="1">
      <formula>$B2="sab"</formula>
    </cfRule>
  </conditionalFormatting>
  <conditionalFormatting sqref="D24:G24">
    <cfRule type="expression" priority="156" dxfId="1240" stopIfTrue="1">
      <formula>$B24="dom"</formula>
    </cfRule>
    <cfRule type="expression" priority="157" dxfId="1240" stopIfTrue="1">
      <formula>$B24="sáb"</formula>
    </cfRule>
  </conditionalFormatting>
  <conditionalFormatting sqref="D31:G31">
    <cfRule type="expression" priority="154" dxfId="1240" stopIfTrue="1">
      <formula>$B31="dom"</formula>
    </cfRule>
    <cfRule type="expression" priority="155" dxfId="1240" stopIfTrue="1">
      <formula>$B31="sáb"</formula>
    </cfRule>
  </conditionalFormatting>
  <conditionalFormatting sqref="L3:L4">
    <cfRule type="expression" priority="152" dxfId="1240" stopIfTrue="1">
      <formula>$B3="dom"</formula>
    </cfRule>
    <cfRule type="expression" priority="153" dxfId="1240" stopIfTrue="1">
      <formula>$B3="sab"</formula>
    </cfRule>
  </conditionalFormatting>
  <conditionalFormatting sqref="L11">
    <cfRule type="expression" priority="150" dxfId="1240" stopIfTrue="1">
      <formula>$B11="dom"</formula>
    </cfRule>
    <cfRule type="expression" priority="151" dxfId="1240" stopIfTrue="1">
      <formula>$B11="sab"</formula>
    </cfRule>
  </conditionalFormatting>
  <conditionalFormatting sqref="L17:L20">
    <cfRule type="expression" priority="148" dxfId="1240" stopIfTrue="1">
      <formula>$B17="dom"</formula>
    </cfRule>
    <cfRule type="expression" priority="149" dxfId="1240" stopIfTrue="1">
      <formula>$B17="sab"</formula>
    </cfRule>
  </conditionalFormatting>
  <conditionalFormatting sqref="L26">
    <cfRule type="expression" priority="146" dxfId="1240" stopIfTrue="1">
      <formula>$B26="dom"</formula>
    </cfRule>
    <cfRule type="expression" priority="147" dxfId="1240" stopIfTrue="1">
      <formula>$B26="sab"</formula>
    </cfRule>
  </conditionalFormatting>
  <conditionalFormatting sqref="L25">
    <cfRule type="expression" priority="144" dxfId="1240" stopIfTrue="1">
      <formula>$B25="dom"</formula>
    </cfRule>
    <cfRule type="expression" priority="145" dxfId="1240" stopIfTrue="1">
      <formula>$B25="sab"</formula>
    </cfRule>
  </conditionalFormatting>
  <conditionalFormatting sqref="G10">
    <cfRule type="expression" priority="118" dxfId="1240" stopIfTrue="1">
      <formula>$B10="dom"</formula>
    </cfRule>
    <cfRule type="expression" priority="119" dxfId="1240" stopIfTrue="1">
      <formula>$B10="sáb"</formula>
    </cfRule>
  </conditionalFormatting>
  <conditionalFormatting sqref="E10:F10">
    <cfRule type="expression" priority="116" dxfId="1240" stopIfTrue="1">
      <formula>$B10="dom"</formula>
    </cfRule>
    <cfRule type="expression" priority="117" dxfId="1240" stopIfTrue="1">
      <formula>$B10="sáb"</formula>
    </cfRule>
  </conditionalFormatting>
  <conditionalFormatting sqref="D10">
    <cfRule type="expression" priority="114" dxfId="1240" stopIfTrue="1">
      <formula>$B10="dom"</formula>
    </cfRule>
    <cfRule type="expression" priority="115" dxfId="1240" stopIfTrue="1">
      <formula>$B10="sáb"</formula>
    </cfRule>
  </conditionalFormatting>
  <conditionalFormatting sqref="C5">
    <cfRule type="expression" priority="112" dxfId="1240" stopIfTrue="1">
      <formula>$B5="dom"</formula>
    </cfRule>
    <cfRule type="expression" priority="113" dxfId="1240" stopIfTrue="1">
      <formula>$B5="sab"</formula>
    </cfRule>
  </conditionalFormatting>
  <conditionalFormatting sqref="C5">
    <cfRule type="expression" priority="110" dxfId="1241" stopIfTrue="1">
      <formula>$B5="dom"</formula>
    </cfRule>
    <cfRule type="expression" priority="111" dxfId="1241" stopIfTrue="1">
      <formula>$B5="sáb"</formula>
    </cfRule>
  </conditionalFormatting>
  <conditionalFormatting sqref="C5">
    <cfRule type="expression" priority="108" dxfId="1242" stopIfTrue="1">
      <formula>$B5="dom"</formula>
    </cfRule>
    <cfRule type="expression" priority="109" dxfId="1240" stopIfTrue="1">
      <formula>$B5="sáb"</formula>
    </cfRule>
  </conditionalFormatting>
  <conditionalFormatting sqref="C12">
    <cfRule type="expression" priority="106" dxfId="1240" stopIfTrue="1">
      <formula>$B12="dom"</formula>
    </cfRule>
    <cfRule type="expression" priority="107" dxfId="1240" stopIfTrue="1">
      <formula>$B12="sab"</formula>
    </cfRule>
  </conditionalFormatting>
  <conditionalFormatting sqref="C12">
    <cfRule type="expression" priority="104" dxfId="1241" stopIfTrue="1">
      <formula>$B12="dom"</formula>
    </cfRule>
    <cfRule type="expression" priority="105" dxfId="1241" stopIfTrue="1">
      <formula>$B12="sáb"</formula>
    </cfRule>
  </conditionalFormatting>
  <conditionalFormatting sqref="C12">
    <cfRule type="expression" priority="102" dxfId="1242" stopIfTrue="1">
      <formula>$B12="dom"</formula>
    </cfRule>
    <cfRule type="expression" priority="103" dxfId="1240" stopIfTrue="1">
      <formula>$B12="sáb"</formula>
    </cfRule>
  </conditionalFormatting>
  <conditionalFormatting sqref="C19:C20">
    <cfRule type="expression" priority="94" dxfId="1240" stopIfTrue="1">
      <formula>$B19="dom"</formula>
    </cfRule>
    <cfRule type="expression" priority="95" dxfId="1240" stopIfTrue="1">
      <formula>$B19="sab"</formula>
    </cfRule>
  </conditionalFormatting>
  <conditionalFormatting sqref="C19:C20">
    <cfRule type="expression" priority="92" dxfId="1241" stopIfTrue="1">
      <formula>$B19="dom"</formula>
    </cfRule>
    <cfRule type="expression" priority="93" dxfId="1241" stopIfTrue="1">
      <formula>$B19="sáb"</formula>
    </cfRule>
  </conditionalFormatting>
  <conditionalFormatting sqref="C19:C20">
    <cfRule type="expression" priority="90" dxfId="1242" stopIfTrue="1">
      <formula>$B19="dom"</formula>
    </cfRule>
    <cfRule type="expression" priority="91" dxfId="1240" stopIfTrue="1">
      <formula>$B19="sáb"</formula>
    </cfRule>
  </conditionalFormatting>
  <conditionalFormatting sqref="C26">
    <cfRule type="expression" priority="88" dxfId="1240" stopIfTrue="1">
      <formula>$B26="dom"</formula>
    </cfRule>
    <cfRule type="expression" priority="89" dxfId="1240" stopIfTrue="1">
      <formula>$B26="sab"</formula>
    </cfRule>
  </conditionalFormatting>
  <conditionalFormatting sqref="C26">
    <cfRule type="expression" priority="86" dxfId="1241" stopIfTrue="1">
      <formula>$B26="dom"</formula>
    </cfRule>
    <cfRule type="expression" priority="87" dxfId="1241" stopIfTrue="1">
      <formula>$B26="sáb"</formula>
    </cfRule>
  </conditionalFormatting>
  <conditionalFormatting sqref="C26">
    <cfRule type="expression" priority="84" dxfId="1242" stopIfTrue="1">
      <formula>$B26="dom"</formula>
    </cfRule>
    <cfRule type="expression" priority="85" dxfId="1240" stopIfTrue="1">
      <formula>$B26="sáb"</formula>
    </cfRule>
  </conditionalFormatting>
  <conditionalFormatting sqref="P6:P7">
    <cfRule type="cellIs" priority="83" dxfId="1239" operator="equal" stopIfTrue="1">
      <formula>$D$34</formula>
    </cfRule>
  </conditionalFormatting>
  <conditionalFormatting sqref="D2:G2">
    <cfRule type="expression" priority="81" dxfId="1240" stopIfTrue="1">
      <formula>$B2="dom"</formula>
    </cfRule>
    <cfRule type="expression" priority="82" dxfId="1240" stopIfTrue="1">
      <formula>$B2="sáb"</formula>
    </cfRule>
  </conditionalFormatting>
  <conditionalFormatting sqref="D5:G9">
    <cfRule type="expression" priority="79" dxfId="1240" stopIfTrue="1">
      <formula>$B5="dom"</formula>
    </cfRule>
    <cfRule type="expression" priority="80" dxfId="1240" stopIfTrue="1">
      <formula>$B5="sáb"</formula>
    </cfRule>
  </conditionalFormatting>
  <conditionalFormatting sqref="D19:G20 D22:G23">
    <cfRule type="expression" priority="75" dxfId="1240" stopIfTrue="1">
      <formula>$B19="dom"</formula>
    </cfRule>
    <cfRule type="expression" priority="76" dxfId="1240" stopIfTrue="1">
      <formula>$B19="sáb"</formula>
    </cfRule>
  </conditionalFormatting>
  <conditionalFormatting sqref="D26:G30">
    <cfRule type="expression" priority="73" dxfId="1240" stopIfTrue="1">
      <formula>$B26="dom"</formula>
    </cfRule>
    <cfRule type="expression" priority="74" dxfId="1240" stopIfTrue="1">
      <formula>$B26="sáb"</formula>
    </cfRule>
  </conditionalFormatting>
  <conditionalFormatting sqref="N5:N15 N17:N20 N22:N30">
    <cfRule type="expression" priority="71" dxfId="1240" stopIfTrue="1">
      <formula>$B5="dom"</formula>
    </cfRule>
    <cfRule type="expression" priority="72" dxfId="1240" stopIfTrue="1">
      <formula>$B5="sáb"</formula>
    </cfRule>
  </conditionalFormatting>
  <conditionalFormatting sqref="N5:N15 N17:N20 N22:N30">
    <cfRule type="expression" priority="69" dxfId="1241" stopIfTrue="1">
      <formula>$B5="dom"</formula>
    </cfRule>
    <cfRule type="expression" priority="70" dxfId="1241" stopIfTrue="1">
      <formula>$B5="sáb"</formula>
    </cfRule>
  </conditionalFormatting>
  <conditionalFormatting sqref="N5:N15 N17:N20 N22:N30">
    <cfRule type="expression" priority="67" dxfId="1240" stopIfTrue="1">
      <formula>$B5="dom"</formula>
    </cfRule>
    <cfRule type="expression" priority="68" dxfId="1240" stopIfTrue="1">
      <formula>$B5="sáb"</formula>
    </cfRule>
  </conditionalFormatting>
  <conditionalFormatting sqref="L16">
    <cfRule type="expression" priority="63" dxfId="1240" stopIfTrue="1">
      <formula>$B16="dom"</formula>
    </cfRule>
    <cfRule type="expression" priority="64" dxfId="1240" stopIfTrue="1">
      <formula>$B16="sab"</formula>
    </cfRule>
  </conditionalFormatting>
  <conditionalFormatting sqref="L16">
    <cfRule type="expression" priority="65" dxfId="1240" stopIfTrue="1">
      <formula>$B16="dom"</formula>
    </cfRule>
    <cfRule type="expression" priority="66" dxfId="1240" stopIfTrue="1">
      <formula>$B16="sáb"</formula>
    </cfRule>
  </conditionalFormatting>
  <conditionalFormatting sqref="A16">
    <cfRule type="expression" priority="61" dxfId="1240" stopIfTrue="1">
      <formula>$B16="dom"</formula>
    </cfRule>
    <cfRule type="expression" priority="62" dxfId="1240" stopIfTrue="1">
      <formula>$B16="sáb"</formula>
    </cfRule>
  </conditionalFormatting>
  <conditionalFormatting sqref="C16">
    <cfRule type="expression" priority="57" dxfId="1240" stopIfTrue="1">
      <formula>$B16="dom"</formula>
    </cfRule>
    <cfRule type="expression" priority="58" dxfId="1240" stopIfTrue="1">
      <formula>$B16="sab"</formula>
    </cfRule>
  </conditionalFormatting>
  <conditionalFormatting sqref="I16">
    <cfRule type="expression" priority="55" dxfId="1240" stopIfTrue="1">
      <formula>$B16="dom"</formula>
    </cfRule>
    <cfRule type="expression" priority="56" dxfId="1240" stopIfTrue="1">
      <formula>$B16="sab"</formula>
    </cfRule>
  </conditionalFormatting>
  <conditionalFormatting sqref="H16">
    <cfRule type="cellIs" priority="54" dxfId="1236" operator="equal" stopIfTrue="1">
      <formula>$D$35</formula>
    </cfRule>
  </conditionalFormatting>
  <conditionalFormatting sqref="H16">
    <cfRule type="expression" priority="52" dxfId="1240" stopIfTrue="1">
      <formula>$B16="dom"</formula>
    </cfRule>
    <cfRule type="expression" priority="53" dxfId="1240" stopIfTrue="1">
      <formula>$B16="sab"</formula>
    </cfRule>
  </conditionalFormatting>
  <conditionalFormatting sqref="N16">
    <cfRule type="expression" priority="50" dxfId="1240" stopIfTrue="1">
      <formula>$B16="dom"</formula>
    </cfRule>
    <cfRule type="expression" priority="51" dxfId="1240" stopIfTrue="1">
      <formula>$B16="sáb"</formula>
    </cfRule>
  </conditionalFormatting>
  <conditionalFormatting sqref="N16 A16 H16:I16 C16">
    <cfRule type="expression" priority="48" dxfId="1241" stopIfTrue="1">
      <formula>$B16="dom"</formula>
    </cfRule>
    <cfRule type="expression" priority="49" dxfId="1241" stopIfTrue="1">
      <formula>$B16="sáb"</formula>
    </cfRule>
  </conditionalFormatting>
  <conditionalFormatting sqref="N16 A16 H16:I16 C16">
    <cfRule type="expression" priority="46" dxfId="1242" stopIfTrue="1">
      <formula>$B16="dom"</formula>
    </cfRule>
    <cfRule type="expression" priority="47" dxfId="1240" stopIfTrue="1">
      <formula>$B16="sáb"</formula>
    </cfRule>
  </conditionalFormatting>
  <conditionalFormatting sqref="M16">
    <cfRule type="cellIs" priority="45" dxfId="1236" operator="equal" stopIfTrue="1">
      <formula>$D$35</formula>
    </cfRule>
  </conditionalFormatting>
  <conditionalFormatting sqref="M16">
    <cfRule type="expression" priority="43" dxfId="1240" stopIfTrue="1">
      <formula>$B16="dom"</formula>
    </cfRule>
    <cfRule type="expression" priority="44" dxfId="1240" stopIfTrue="1">
      <formula>$B16="sáb"</formula>
    </cfRule>
  </conditionalFormatting>
  <conditionalFormatting sqref="M16">
    <cfRule type="expression" priority="41" dxfId="1240" stopIfTrue="1">
      <formula>$B16="dom"</formula>
    </cfRule>
    <cfRule type="expression" priority="42" dxfId="1240" stopIfTrue="1">
      <formula>$B16="sáb"</formula>
    </cfRule>
  </conditionalFormatting>
  <conditionalFormatting sqref="M16">
    <cfRule type="expression" priority="40" dxfId="1240" stopIfTrue="1">
      <formula>$B16="dom"</formula>
    </cfRule>
  </conditionalFormatting>
  <conditionalFormatting sqref="M16">
    <cfRule type="expression" priority="38" dxfId="1240" stopIfTrue="1">
      <formula>$B16="dom"</formula>
    </cfRule>
    <cfRule type="expression" priority="39" dxfId="1240" stopIfTrue="1">
      <formula>$B16="sáb"</formula>
    </cfRule>
  </conditionalFormatting>
  <conditionalFormatting sqref="D16:G16">
    <cfRule type="expression" priority="36" dxfId="1240" stopIfTrue="1">
      <formula>$B16="dom"</formula>
    </cfRule>
    <cfRule type="expression" priority="37" dxfId="1240" stopIfTrue="1">
      <formula>$B16="sáb"</formula>
    </cfRule>
  </conditionalFormatting>
  <conditionalFormatting sqref="J16:K16">
    <cfRule type="expression" priority="34" dxfId="1240" stopIfTrue="1">
      <formula>$B16="dom"</formula>
    </cfRule>
    <cfRule type="expression" priority="35" dxfId="1240" stopIfTrue="1">
      <formula>$B16="sáb"</formula>
    </cfRule>
  </conditionalFormatting>
  <conditionalFormatting sqref="L21">
    <cfRule type="expression" priority="30" dxfId="1240" stopIfTrue="1">
      <formula>$B21="dom"</formula>
    </cfRule>
    <cfRule type="expression" priority="31" dxfId="1240" stopIfTrue="1">
      <formula>$B21="sab"</formula>
    </cfRule>
  </conditionalFormatting>
  <conditionalFormatting sqref="L21">
    <cfRule type="expression" priority="32" dxfId="1240" stopIfTrue="1">
      <formula>$B21="dom"</formula>
    </cfRule>
    <cfRule type="expression" priority="33" dxfId="1240" stopIfTrue="1">
      <formula>$B21="sáb"</formula>
    </cfRule>
  </conditionalFormatting>
  <conditionalFormatting sqref="A21">
    <cfRule type="expression" priority="28" dxfId="1240" stopIfTrue="1">
      <formula>$B21="dom"</formula>
    </cfRule>
    <cfRule type="expression" priority="29" dxfId="1240" stopIfTrue="1">
      <formula>$B21="sáb"</formula>
    </cfRule>
  </conditionalFormatting>
  <conditionalFormatting sqref="C21">
    <cfRule type="expression" priority="24" dxfId="1240" stopIfTrue="1">
      <formula>$B21="dom"</formula>
    </cfRule>
    <cfRule type="expression" priority="25" dxfId="1240" stopIfTrue="1">
      <formula>$B21="sab"</formula>
    </cfRule>
  </conditionalFormatting>
  <conditionalFormatting sqref="I21">
    <cfRule type="expression" priority="22" dxfId="1240" stopIfTrue="1">
      <formula>$B21="dom"</formula>
    </cfRule>
    <cfRule type="expression" priority="23" dxfId="1240" stopIfTrue="1">
      <formula>$B21="sab"</formula>
    </cfRule>
  </conditionalFormatting>
  <conditionalFormatting sqref="H21">
    <cfRule type="cellIs" priority="21" dxfId="1236" operator="equal" stopIfTrue="1">
      <formula>$D$35</formula>
    </cfRule>
  </conditionalFormatting>
  <conditionalFormatting sqref="H21">
    <cfRule type="expression" priority="19" dxfId="1240" stopIfTrue="1">
      <formula>$B21="dom"</formula>
    </cfRule>
    <cfRule type="expression" priority="20" dxfId="1240" stopIfTrue="1">
      <formula>$B21="sab"</formula>
    </cfRule>
  </conditionalFormatting>
  <conditionalFormatting sqref="N21">
    <cfRule type="expression" priority="17" dxfId="1240" stopIfTrue="1">
      <formula>$B21="dom"</formula>
    </cfRule>
    <cfRule type="expression" priority="18" dxfId="1240" stopIfTrue="1">
      <formula>$B21="sáb"</formula>
    </cfRule>
  </conditionalFormatting>
  <conditionalFormatting sqref="N21 A21 H21:I21 C21">
    <cfRule type="expression" priority="15" dxfId="1241" stopIfTrue="1">
      <formula>$B21="dom"</formula>
    </cfRule>
    <cfRule type="expression" priority="16" dxfId="1241" stopIfTrue="1">
      <formula>$B21="sáb"</formula>
    </cfRule>
  </conditionalFormatting>
  <conditionalFormatting sqref="N21 A21 H21:I21 C21">
    <cfRule type="expression" priority="13" dxfId="1242" stopIfTrue="1">
      <formula>$B21="dom"</formula>
    </cfRule>
    <cfRule type="expression" priority="14" dxfId="1240" stopIfTrue="1">
      <formula>$B21="sáb"</formula>
    </cfRule>
  </conditionalFormatting>
  <conditionalFormatting sqref="M21">
    <cfRule type="cellIs" priority="12" dxfId="1236" operator="equal" stopIfTrue="1">
      <formula>$D$35</formula>
    </cfRule>
  </conditionalFormatting>
  <conditionalFormatting sqref="M21">
    <cfRule type="expression" priority="10" dxfId="1240" stopIfTrue="1">
      <formula>$B21="dom"</formula>
    </cfRule>
    <cfRule type="expression" priority="11" dxfId="1240" stopIfTrue="1">
      <formula>$B21="sáb"</formula>
    </cfRule>
  </conditionalFormatting>
  <conditionalFormatting sqref="M21">
    <cfRule type="expression" priority="8" dxfId="1240" stopIfTrue="1">
      <formula>$B21="dom"</formula>
    </cfRule>
    <cfRule type="expression" priority="9" dxfId="1240" stopIfTrue="1">
      <formula>$B21="sáb"</formula>
    </cfRule>
  </conditionalFormatting>
  <conditionalFormatting sqref="M21">
    <cfRule type="expression" priority="7" dxfId="1240" stopIfTrue="1">
      <formula>$B21="dom"</formula>
    </cfRule>
  </conditionalFormatting>
  <conditionalFormatting sqref="M21">
    <cfRule type="expression" priority="5" dxfId="1240" stopIfTrue="1">
      <formula>$B21="dom"</formula>
    </cfRule>
    <cfRule type="expression" priority="6" dxfId="1240" stopIfTrue="1">
      <formula>$B21="sáb"</formula>
    </cfRule>
  </conditionalFormatting>
  <conditionalFormatting sqref="D21:G21">
    <cfRule type="expression" priority="3" dxfId="1240" stopIfTrue="1">
      <formula>$B21="dom"</formula>
    </cfRule>
    <cfRule type="expression" priority="4" dxfId="1240" stopIfTrue="1">
      <formula>$B21="sáb"</formula>
    </cfRule>
  </conditionalFormatting>
  <conditionalFormatting sqref="J21:K21">
    <cfRule type="expression" priority="1" dxfId="1240" stopIfTrue="1">
      <formula>$B21="dom"</formula>
    </cfRule>
    <cfRule type="expression" priority="2" dxfId="1240" stopIfTrue="1">
      <formula>$B21="sáb"</formula>
    </cfRule>
  </conditionalFormatting>
  <conditionalFormatting sqref="A2:N31">
    <cfRule type="expression" priority="77" dxfId="1240" stopIfTrue="1">
      <formula>$B2="dom"</formula>
    </cfRule>
    <cfRule type="expression" priority="78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tabSelected="1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43800</v>
      </c>
      <c r="B2" s="72" t="s">
        <v>44</v>
      </c>
      <c r="C2" s="73"/>
      <c r="D2" s="73"/>
      <c r="E2" s="73"/>
      <c r="F2" s="73"/>
      <c r="G2" s="73"/>
      <c r="H2" s="74">
        <f>IF((F2-E2)=$D$35,$D$35,IF((F2-E2)&lt;$C$33,$C$33,(F2-E2)))</f>
        <v>0</v>
      </c>
      <c r="I2" s="73"/>
      <c r="J2" s="74">
        <f>IF(Y2="NÃO CUMPRIU",((IF(D2&gt;$C$34,(G2-D2)-H2,$D$34))-I2)-$C$33,(IF(D2&gt;$C$34,(G2-D2)-H2,$D$34))-I2)</f>
        <v>0</v>
      </c>
      <c r="K2" s="74">
        <f>IF(G2&gt;$D$33,G2-$D$33,$D$34)</f>
        <v>0</v>
      </c>
      <c r="L2" s="74">
        <f>IF(OR((J2-C2)=$D$34,(J2-C2)&lt;$D$34),"",IF((J2-C2)&gt;$E$34,$E$34,(J2-C2)))</f>
      </c>
      <c r="M2" s="74">
        <f>IF(J2=C2,"",IF(J2&lt;C2,C2-J2,""))</f>
      </c>
      <c r="N2" s="7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43801</v>
      </c>
      <c r="B3" s="72" t="s">
        <v>98</v>
      </c>
      <c r="C3" s="73">
        <v>0.3333333333333333</v>
      </c>
      <c r="D3" s="98"/>
      <c r="E3" s="98"/>
      <c r="F3" s="98"/>
      <c r="G3" s="98"/>
      <c r="H3" s="99">
        <f aca="true" t="shared" si="0" ref="H3:H32">IF((F3-E3)=$D$35,$D$35,IF((F3-E3)&lt;$C$33,$C$33,(F3-E3)))</f>
        <v>0</v>
      </c>
      <c r="I3" s="98"/>
      <c r="J3" s="99">
        <f aca="true" t="shared" si="1" ref="J3:J21">IF(Y3="NÃO CUMPRIU",((IF(D3&gt;$C$34,(G3-D3)-H3,$D$34))-I3)-$C$33,(IF(D3&gt;$C$34,(G3-D3)-H3,$D$34))-I3)</f>
        <v>0</v>
      </c>
      <c r="K3" s="99">
        <f aca="true" t="shared" si="2" ref="K3:K21">IF(G3&gt;$D$33,G3-$D$33,$D$34)</f>
        <v>0</v>
      </c>
      <c r="L3" s="99">
        <f aca="true" t="shared" si="3" ref="L3:L32">IF(OR((J3-C3)=$D$34,(J3-C3)&lt;$D$34),"",IF((J3-C3)&gt;$E$34,$E$34,(J3-C3)))</f>
      </c>
      <c r="M3" s="99">
        <f aca="true" t="shared" si="4" ref="M3:M32">IF(J3=C3,"",IF(J3&lt;C3,C3-J3,""))</f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43802</v>
      </c>
      <c r="B4" s="72" t="s">
        <v>94</v>
      </c>
      <c r="C4" s="73">
        <v>0.3333333333333333</v>
      </c>
      <c r="D4" s="98"/>
      <c r="E4" s="98"/>
      <c r="F4" s="98"/>
      <c r="G4" s="98"/>
      <c r="H4" s="99">
        <f t="shared" si="0"/>
        <v>0</v>
      </c>
      <c r="I4" s="98"/>
      <c r="J4" s="99">
        <f t="shared" si="1"/>
        <v>0</v>
      </c>
      <c r="K4" s="99">
        <f t="shared" si="2"/>
        <v>0</v>
      </c>
      <c r="L4" s="99">
        <f t="shared" si="3"/>
      </c>
      <c r="M4" s="99">
        <f t="shared" si="4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43803</v>
      </c>
      <c r="B5" s="72" t="s">
        <v>95</v>
      </c>
      <c r="C5" s="73">
        <v>0.3333333333333333</v>
      </c>
      <c r="D5" s="98"/>
      <c r="E5" s="98"/>
      <c r="F5" s="98"/>
      <c r="G5" s="98"/>
      <c r="H5" s="99">
        <f t="shared" si="0"/>
        <v>0</v>
      </c>
      <c r="I5" s="98"/>
      <c r="J5" s="99">
        <f t="shared" si="1"/>
        <v>0</v>
      </c>
      <c r="K5" s="99">
        <f t="shared" si="2"/>
        <v>0</v>
      </c>
      <c r="L5" s="99">
        <f t="shared" si="3"/>
      </c>
      <c r="M5" s="99">
        <f t="shared" si="4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43804</v>
      </c>
      <c r="B6" s="72" t="s">
        <v>96</v>
      </c>
      <c r="C6" s="73">
        <v>0.3333333333333333</v>
      </c>
      <c r="D6" s="98"/>
      <c r="E6" s="98"/>
      <c r="F6" s="98"/>
      <c r="G6" s="98"/>
      <c r="H6" s="99">
        <f t="shared" si="0"/>
        <v>0</v>
      </c>
      <c r="I6" s="98"/>
      <c r="J6" s="99">
        <f t="shared" si="1"/>
        <v>0</v>
      </c>
      <c r="K6" s="99">
        <f t="shared" si="2"/>
        <v>0</v>
      </c>
      <c r="L6" s="99">
        <f t="shared" si="3"/>
      </c>
      <c r="M6" s="99">
        <f t="shared" si="4"/>
        <v>0.3333333333333333</v>
      </c>
      <c r="N6" s="100"/>
      <c r="P6" s="94">
        <f>IF('NOV-2019'!$P$20="POSITIVO",'NOV-2019'!$P$19,D34)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43805</v>
      </c>
      <c r="B7" s="72" t="s">
        <v>97</v>
      </c>
      <c r="C7" s="73">
        <v>0.3333333333333333</v>
      </c>
      <c r="D7" s="98"/>
      <c r="E7" s="98"/>
      <c r="F7" s="98"/>
      <c r="G7" s="98"/>
      <c r="H7" s="99">
        <f t="shared" si="0"/>
        <v>0</v>
      </c>
      <c r="I7" s="98"/>
      <c r="J7" s="99">
        <f t="shared" si="1"/>
        <v>0</v>
      </c>
      <c r="K7" s="99">
        <f t="shared" si="2"/>
        <v>0</v>
      </c>
      <c r="L7" s="99">
        <f t="shared" si="3"/>
      </c>
      <c r="M7" s="99">
        <f t="shared" si="4"/>
        <v>0.3333333333333333</v>
      </c>
      <c r="N7" s="100"/>
      <c r="P7" s="94">
        <f>IF('NOV-2019'!P20="NEGATIVO",'NOV-2019'!$P$19,D34)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43806</v>
      </c>
      <c r="B8" s="72" t="s">
        <v>82</v>
      </c>
      <c r="C8" s="73"/>
      <c r="D8" s="73"/>
      <c r="E8" s="73"/>
      <c r="F8" s="73"/>
      <c r="G8" s="73"/>
      <c r="H8" s="74">
        <f t="shared" si="0"/>
        <v>0</v>
      </c>
      <c r="I8" s="73"/>
      <c r="J8" s="74">
        <f t="shared" si="1"/>
        <v>0</v>
      </c>
      <c r="K8" s="74">
        <f t="shared" si="2"/>
        <v>0</v>
      </c>
      <c r="L8" s="74">
        <f t="shared" si="3"/>
      </c>
      <c r="M8" s="74">
        <f t="shared" si="4"/>
      </c>
      <c r="N8" s="7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43807</v>
      </c>
      <c r="B9" s="72" t="s">
        <v>44</v>
      </c>
      <c r="C9" s="73"/>
      <c r="D9" s="73"/>
      <c r="E9" s="73"/>
      <c r="F9" s="73"/>
      <c r="G9" s="73"/>
      <c r="H9" s="74">
        <f t="shared" si="0"/>
        <v>0</v>
      </c>
      <c r="I9" s="73"/>
      <c r="J9" s="74">
        <f t="shared" si="1"/>
        <v>0</v>
      </c>
      <c r="K9" s="74">
        <f t="shared" si="2"/>
        <v>0</v>
      </c>
      <c r="L9" s="74">
        <f t="shared" si="3"/>
      </c>
      <c r="M9" s="74">
        <f t="shared" si="4"/>
      </c>
      <c r="N9" s="7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43808</v>
      </c>
      <c r="B10" s="72" t="s">
        <v>98</v>
      </c>
      <c r="C10" s="73">
        <v>0.3333333333333333</v>
      </c>
      <c r="D10" s="98"/>
      <c r="E10" s="98"/>
      <c r="F10" s="98"/>
      <c r="G10" s="98"/>
      <c r="H10" s="99">
        <f t="shared" si="0"/>
        <v>0</v>
      </c>
      <c r="I10" s="98"/>
      <c r="J10" s="99">
        <f t="shared" si="1"/>
        <v>0</v>
      </c>
      <c r="K10" s="99">
        <f t="shared" si="2"/>
        <v>0</v>
      </c>
      <c r="L10" s="99">
        <f t="shared" si="3"/>
      </c>
      <c r="M10" s="99">
        <f t="shared" si="4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43809</v>
      </c>
      <c r="B11" s="72" t="s">
        <v>94</v>
      </c>
      <c r="C11" s="73">
        <v>0.3333333333333333</v>
      </c>
      <c r="D11" s="98"/>
      <c r="E11" s="98"/>
      <c r="F11" s="98"/>
      <c r="G11" s="98"/>
      <c r="H11" s="99">
        <f t="shared" si="0"/>
        <v>0</v>
      </c>
      <c r="I11" s="98"/>
      <c r="J11" s="99">
        <f t="shared" si="1"/>
        <v>0</v>
      </c>
      <c r="K11" s="99">
        <f t="shared" si="2"/>
        <v>0</v>
      </c>
      <c r="L11" s="99">
        <f t="shared" si="3"/>
      </c>
      <c r="M11" s="99">
        <f t="shared" si="4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43810</v>
      </c>
      <c r="B12" s="72" t="s">
        <v>95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43811</v>
      </c>
      <c r="B13" s="72" t="s">
        <v>96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43812</v>
      </c>
      <c r="B14" s="72" t="s">
        <v>97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43813</v>
      </c>
      <c r="B15" s="72" t="s">
        <v>82</v>
      </c>
      <c r="C15" s="73"/>
      <c r="D15" s="73"/>
      <c r="E15" s="73"/>
      <c r="F15" s="73"/>
      <c r="G15" s="73"/>
      <c r="H15" s="74">
        <f t="shared" si="0"/>
        <v>0</v>
      </c>
      <c r="I15" s="73"/>
      <c r="J15" s="74">
        <f t="shared" si="1"/>
        <v>0</v>
      </c>
      <c r="K15" s="74">
        <f t="shared" si="2"/>
        <v>0</v>
      </c>
      <c r="L15" s="74">
        <f t="shared" si="3"/>
      </c>
      <c r="M15" s="74">
        <f t="shared" si="4"/>
      </c>
      <c r="N15" s="7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43814</v>
      </c>
      <c r="B16" s="72" t="s">
        <v>44</v>
      </c>
      <c r="C16" s="73"/>
      <c r="D16" s="73"/>
      <c r="E16" s="73"/>
      <c r="F16" s="73"/>
      <c r="G16" s="73"/>
      <c r="H16" s="74">
        <f t="shared" si="0"/>
        <v>0</v>
      </c>
      <c r="I16" s="73"/>
      <c r="J16" s="74">
        <f t="shared" si="1"/>
        <v>0</v>
      </c>
      <c r="K16" s="74">
        <f t="shared" si="2"/>
        <v>0</v>
      </c>
      <c r="L16" s="74">
        <f t="shared" si="3"/>
      </c>
      <c r="M16" s="74">
        <f t="shared" si="4"/>
      </c>
      <c r="N16" s="75"/>
      <c r="P16" s="27"/>
      <c r="Q16" s="28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43815</v>
      </c>
      <c r="B17" s="72" t="s">
        <v>98</v>
      </c>
      <c r="C17" s="73">
        <v>0.3333333333333333</v>
      </c>
      <c r="D17" s="98"/>
      <c r="E17" s="98"/>
      <c r="F17" s="98"/>
      <c r="G17" s="98"/>
      <c r="H17" s="99">
        <f t="shared" si="0"/>
        <v>0</v>
      </c>
      <c r="I17" s="98"/>
      <c r="J17" s="99">
        <f t="shared" si="1"/>
        <v>0</v>
      </c>
      <c r="K17" s="99">
        <f t="shared" si="2"/>
        <v>0</v>
      </c>
      <c r="L17" s="99">
        <f t="shared" si="3"/>
      </c>
      <c r="M17" s="99">
        <f t="shared" si="4"/>
        <v>0.3333333333333333</v>
      </c>
      <c r="N17" s="100"/>
      <c r="P17" s="29"/>
      <c r="Q17" s="30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43816</v>
      </c>
      <c r="B18" s="72" t="s">
        <v>94</v>
      </c>
      <c r="C18" s="73">
        <v>0.3333333333333333</v>
      </c>
      <c r="D18" s="98"/>
      <c r="E18" s="98"/>
      <c r="F18" s="98"/>
      <c r="G18" s="98"/>
      <c r="H18" s="99">
        <f t="shared" si="0"/>
        <v>0</v>
      </c>
      <c r="I18" s="98"/>
      <c r="J18" s="99">
        <f t="shared" si="1"/>
        <v>0</v>
      </c>
      <c r="K18" s="99">
        <f t="shared" si="2"/>
        <v>0</v>
      </c>
      <c r="L18" s="99">
        <f t="shared" si="3"/>
      </c>
      <c r="M18" s="99">
        <f t="shared" si="4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43817</v>
      </c>
      <c r="B19" s="72" t="s">
        <v>95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ANTERIOR",(IF((P10+P6)=(P11+P7),D35,IF((P10+P6)&gt;(P11+P7),(P10+P6)-(P11+P7),(P11+P7)-(P10+P6))))-Q17,IF(Q13="NÃO COMPENSOU TODO DÉBITO DO MÊS ANTERIOR",(IF((P10+P6)=(P11+P7),D35,IF((P10+P6)&gt;(P11+P7),(P10+P6)-(P11+P7),(P11+P7)-(P10+P6))))-Q14,IF((P10+P6)=(P11+P7),D35,IF((P10+P6)&gt;(P11+P7),(P10+P6)-(P11+P7),(P11+P7)-(P10+P6)))))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43818</v>
      </c>
      <c r="B20" s="72" t="s">
        <v>96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IF(P19=D35,"",IF((P10+P6)=(P11+P7),"",IF((P10+P6)&gt;(P11+P7),"POSITIVO","NEGATIVO")))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43819</v>
      </c>
      <c r="B21" s="72" t="s">
        <v>97</v>
      </c>
      <c r="C21" s="73">
        <v>0.3333333333333333</v>
      </c>
      <c r="D21" s="98"/>
      <c r="E21" s="98"/>
      <c r="F21" s="98"/>
      <c r="G21" s="98"/>
      <c r="H21" s="99">
        <f t="shared" si="0"/>
        <v>0</v>
      </c>
      <c r="I21" s="98"/>
      <c r="J21" s="99">
        <f t="shared" si="1"/>
        <v>0</v>
      </c>
      <c r="K21" s="99">
        <f t="shared" si="2"/>
        <v>0</v>
      </c>
      <c r="L21" s="99">
        <f t="shared" si="3"/>
      </c>
      <c r="M21" s="99">
        <f t="shared" si="4"/>
        <v>0.3333333333333333</v>
      </c>
      <c r="N21" s="100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43820</v>
      </c>
      <c r="B22" s="72" t="s">
        <v>82</v>
      </c>
      <c r="C22" s="73"/>
      <c r="D22" s="73"/>
      <c r="E22" s="73"/>
      <c r="F22" s="73"/>
      <c r="G22" s="73"/>
      <c r="H22" s="74">
        <f t="shared" si="0"/>
        <v>0</v>
      </c>
      <c r="I22" s="73"/>
      <c r="J22" s="74">
        <f aca="true" t="shared" si="6" ref="J22:J32">IF(Y22="NÃO CUMPRIU",((IF(D22&gt;$C$35,(G22-D22)-H22,$D$35))-I22)-$C$33,(IF(D22&gt;$C$35,(G22-D22)-H22,$D$35))-I22)</f>
        <v>0</v>
      </c>
      <c r="K22" s="74">
        <f aca="true" t="shared" si="7" ref="K22:K32">IF(G22&gt;$D$33,G22-$D$33,$D$35)</f>
        <v>0</v>
      </c>
      <c r="L22" s="99">
        <f t="shared" si="3"/>
      </c>
      <c r="M22" s="74">
        <f t="shared" si="4"/>
      </c>
      <c r="N22" s="7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43821</v>
      </c>
      <c r="B23" s="72" t="s">
        <v>44</v>
      </c>
      <c r="C23" s="73"/>
      <c r="D23" s="88"/>
      <c r="E23" s="88"/>
      <c r="F23" s="88"/>
      <c r="G23" s="88"/>
      <c r="H23" s="47">
        <f t="shared" si="0"/>
        <v>0</v>
      </c>
      <c r="I23" s="88"/>
      <c r="J23" s="47">
        <f t="shared" si="6"/>
        <v>0</v>
      </c>
      <c r="K23" s="47">
        <f t="shared" si="7"/>
        <v>0</v>
      </c>
      <c r="L23" s="103">
        <f>IF(OR((J23-C23)=$D$34,(J23-C23)&lt;$D$34),"",IF((J23-C23)&gt;$E$34,$E$34,(J23-C23)))</f>
      </c>
      <c r="M23" s="47">
        <f t="shared" si="4"/>
      </c>
      <c r="N23" s="7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89">
        <v>43822</v>
      </c>
      <c r="B24" s="90" t="s">
        <v>98</v>
      </c>
      <c r="C24" s="88">
        <v>0.3333333333333333</v>
      </c>
      <c r="D24" s="102"/>
      <c r="E24" s="102"/>
      <c r="F24" s="102"/>
      <c r="G24" s="102"/>
      <c r="H24" s="103">
        <f t="shared" si="0"/>
        <v>0</v>
      </c>
      <c r="I24" s="102"/>
      <c r="J24" s="103">
        <f t="shared" si="6"/>
        <v>0</v>
      </c>
      <c r="K24" s="103">
        <f t="shared" si="7"/>
        <v>0</v>
      </c>
      <c r="L24" s="103">
        <f t="shared" si="3"/>
      </c>
      <c r="M24" s="103">
        <f t="shared" si="4"/>
        <v>0.3333333333333333</v>
      </c>
      <c r="N24" s="104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89">
        <v>43823</v>
      </c>
      <c r="B25" s="90" t="s">
        <v>94</v>
      </c>
      <c r="C25" s="88"/>
      <c r="D25" s="102"/>
      <c r="E25" s="102"/>
      <c r="F25" s="102"/>
      <c r="G25" s="102"/>
      <c r="H25" s="103">
        <f t="shared" si="0"/>
        <v>0</v>
      </c>
      <c r="I25" s="102"/>
      <c r="J25" s="103">
        <f t="shared" si="6"/>
        <v>0</v>
      </c>
      <c r="K25" s="103">
        <f t="shared" si="7"/>
        <v>0</v>
      </c>
      <c r="L25" s="103">
        <f t="shared" si="3"/>
      </c>
      <c r="M25" s="103">
        <f t="shared" si="4"/>
      </c>
      <c r="N25" s="10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89">
        <v>43824</v>
      </c>
      <c r="B26" s="90" t="s">
        <v>95</v>
      </c>
      <c r="C26" s="88"/>
      <c r="D26" s="102"/>
      <c r="E26" s="102"/>
      <c r="F26" s="102"/>
      <c r="G26" s="102"/>
      <c r="H26" s="103">
        <f t="shared" si="0"/>
        <v>0</v>
      </c>
      <c r="I26" s="102"/>
      <c r="J26" s="103">
        <f t="shared" si="6"/>
        <v>0</v>
      </c>
      <c r="K26" s="103">
        <f t="shared" si="7"/>
        <v>0</v>
      </c>
      <c r="L26" s="103">
        <f t="shared" si="3"/>
      </c>
      <c r="M26" s="103">
        <f t="shared" si="4"/>
      </c>
      <c r="N26" s="104"/>
      <c r="R26" s="10"/>
      <c r="W26" s="6">
        <v>25</v>
      </c>
      <c r="X26" s="2"/>
      <c r="Y26" s="2"/>
      <c r="Z26" s="2"/>
    </row>
    <row r="27" spans="1:26" ht="15" customHeight="1">
      <c r="A27" s="89">
        <v>43825</v>
      </c>
      <c r="B27" s="90" t="s">
        <v>96</v>
      </c>
      <c r="C27" s="88">
        <v>0.3333333333333333</v>
      </c>
      <c r="D27" s="102"/>
      <c r="E27" s="102"/>
      <c r="F27" s="102"/>
      <c r="G27" s="102"/>
      <c r="H27" s="103">
        <f t="shared" si="0"/>
        <v>0</v>
      </c>
      <c r="I27" s="102"/>
      <c r="J27" s="103">
        <f t="shared" si="6"/>
        <v>0</v>
      </c>
      <c r="K27" s="103">
        <f t="shared" si="7"/>
        <v>0</v>
      </c>
      <c r="L27" s="103">
        <f t="shared" si="3"/>
      </c>
      <c r="M27" s="103">
        <f t="shared" si="4"/>
        <v>0.3333333333333333</v>
      </c>
      <c r="N27" s="104"/>
      <c r="Q27" s="4"/>
      <c r="R27" s="10"/>
      <c r="W27" s="6">
        <v>26</v>
      </c>
      <c r="X27" s="2"/>
      <c r="Y27" s="2"/>
      <c r="Z27" s="2"/>
    </row>
    <row r="28" spans="1:26" ht="15" customHeight="1">
      <c r="A28" s="89">
        <v>43826</v>
      </c>
      <c r="B28" s="90" t="s">
        <v>97</v>
      </c>
      <c r="C28" s="88">
        <v>0.3333333333333333</v>
      </c>
      <c r="D28" s="102"/>
      <c r="E28" s="102"/>
      <c r="F28" s="102"/>
      <c r="G28" s="102"/>
      <c r="H28" s="103">
        <f t="shared" si="0"/>
        <v>0</v>
      </c>
      <c r="I28" s="102"/>
      <c r="J28" s="103">
        <f t="shared" si="6"/>
        <v>0</v>
      </c>
      <c r="K28" s="103">
        <f t="shared" si="7"/>
        <v>0</v>
      </c>
      <c r="L28" s="103">
        <f t="shared" si="3"/>
      </c>
      <c r="M28" s="103">
        <f t="shared" si="4"/>
        <v>0.3333333333333333</v>
      </c>
      <c r="N28" s="104"/>
      <c r="Q28" s="4"/>
      <c r="R28" s="5"/>
      <c r="W28" s="6">
        <v>27</v>
      </c>
      <c r="X28" s="2"/>
      <c r="Y28" s="2"/>
      <c r="Z28" s="2"/>
    </row>
    <row r="29" spans="1:26" ht="15" customHeight="1">
      <c r="A29" s="89">
        <v>43827</v>
      </c>
      <c r="B29" s="72" t="s">
        <v>82</v>
      </c>
      <c r="C29" s="88"/>
      <c r="D29" s="102"/>
      <c r="E29" s="102"/>
      <c r="F29" s="102"/>
      <c r="G29" s="102"/>
      <c r="H29" s="47">
        <f t="shared" si="0"/>
        <v>0</v>
      </c>
      <c r="I29" s="88"/>
      <c r="J29" s="47">
        <f t="shared" si="6"/>
        <v>0</v>
      </c>
      <c r="K29" s="47">
        <f t="shared" si="7"/>
        <v>0</v>
      </c>
      <c r="L29" s="103">
        <f t="shared" si="3"/>
      </c>
      <c r="M29" s="47">
        <f t="shared" si="4"/>
      </c>
      <c r="N29" s="70"/>
      <c r="Q29" s="4"/>
      <c r="W29" s="6">
        <v>28</v>
      </c>
      <c r="X29" s="2"/>
      <c r="Y29" s="2"/>
      <c r="Z29" s="2"/>
    </row>
    <row r="30" spans="1:26" ht="15" customHeight="1">
      <c r="A30" s="89">
        <v>43828</v>
      </c>
      <c r="B30" s="72" t="s">
        <v>44</v>
      </c>
      <c r="C30" s="88"/>
      <c r="D30" s="102"/>
      <c r="E30" s="102"/>
      <c r="F30" s="102"/>
      <c r="G30" s="102"/>
      <c r="H30" s="47">
        <f t="shared" si="0"/>
        <v>0</v>
      </c>
      <c r="I30" s="88"/>
      <c r="J30" s="47">
        <f t="shared" si="6"/>
        <v>0</v>
      </c>
      <c r="K30" s="47">
        <f t="shared" si="7"/>
        <v>0</v>
      </c>
      <c r="L30" s="103">
        <f t="shared" si="3"/>
      </c>
      <c r="M30" s="47">
        <f t="shared" si="4"/>
      </c>
      <c r="N30" s="70"/>
      <c r="Q30" s="4"/>
      <c r="W30" s="6">
        <v>29</v>
      </c>
      <c r="X30" s="2"/>
      <c r="Y30" s="2"/>
      <c r="Z30" s="2"/>
    </row>
    <row r="31" spans="1:26" ht="15" customHeight="1">
      <c r="A31" s="89">
        <v>43829</v>
      </c>
      <c r="B31" s="90" t="s">
        <v>98</v>
      </c>
      <c r="C31" s="88">
        <v>0.3333333333333333</v>
      </c>
      <c r="D31" s="102"/>
      <c r="E31" s="102"/>
      <c r="F31" s="102"/>
      <c r="G31" s="102"/>
      <c r="H31" s="103">
        <f t="shared" si="0"/>
        <v>0</v>
      </c>
      <c r="I31" s="102"/>
      <c r="J31" s="103">
        <f t="shared" si="6"/>
        <v>0</v>
      </c>
      <c r="K31" s="103">
        <f t="shared" si="7"/>
        <v>0</v>
      </c>
      <c r="L31" s="103">
        <f t="shared" si="3"/>
      </c>
      <c r="M31" s="103">
        <f t="shared" si="4"/>
        <v>0.3333333333333333</v>
      </c>
      <c r="N31" s="104"/>
      <c r="Q31" s="4"/>
      <c r="W31" s="6">
        <v>30</v>
      </c>
      <c r="X31" s="2"/>
      <c r="Y31" s="2"/>
      <c r="Z31" s="2"/>
    </row>
    <row r="32" spans="1:26" ht="15" customHeight="1" thickBot="1">
      <c r="A32" s="89">
        <v>43830</v>
      </c>
      <c r="B32" s="90" t="s">
        <v>94</v>
      </c>
      <c r="C32" s="88"/>
      <c r="D32" s="102"/>
      <c r="E32" s="102"/>
      <c r="F32" s="102"/>
      <c r="G32" s="102"/>
      <c r="H32" s="103">
        <f t="shared" si="0"/>
        <v>0</v>
      </c>
      <c r="I32" s="102"/>
      <c r="J32" s="103">
        <f t="shared" si="6"/>
        <v>0</v>
      </c>
      <c r="K32" s="103">
        <f t="shared" si="7"/>
        <v>0</v>
      </c>
      <c r="L32" s="103">
        <f t="shared" si="3"/>
      </c>
      <c r="M32" s="103">
        <f t="shared" si="4"/>
      </c>
      <c r="N32" s="104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42"/>
      <c r="G33" s="12"/>
      <c r="H33" s="12"/>
      <c r="I33" s="12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48" t="s">
        <v>100</v>
      </c>
      <c r="G34" s="49"/>
      <c r="H34" s="49"/>
      <c r="I34" s="49"/>
      <c r="J34" s="48"/>
      <c r="K34" s="49"/>
      <c r="L34" s="48"/>
      <c r="M34" s="87"/>
      <c r="N34" s="86"/>
      <c r="O34" s="36"/>
      <c r="W34" s="11"/>
    </row>
    <row r="35" spans="1:23" ht="15" customHeight="1">
      <c r="A35" s="54"/>
      <c r="B35" s="52"/>
      <c r="C35" s="52"/>
      <c r="D35" s="52"/>
      <c r="E35" s="53"/>
      <c r="F35" s="48" t="s">
        <v>99</v>
      </c>
      <c r="G35" s="97"/>
      <c r="H35" s="97"/>
      <c r="I35" s="97"/>
      <c r="J35" s="97"/>
      <c r="K35" s="97"/>
      <c r="L35" s="87"/>
      <c r="M35" s="87"/>
      <c r="N35" s="36"/>
      <c r="P35" s="4" t="s">
        <v>49</v>
      </c>
      <c r="W35" s="11"/>
    </row>
    <row r="36" spans="1:23" ht="15" customHeight="1">
      <c r="A36" s="16"/>
      <c r="B36" s="40" t="s">
        <v>84</v>
      </c>
      <c r="C36" s="41"/>
      <c r="D36" s="42"/>
      <c r="E36" s="42"/>
      <c r="F36" s="43"/>
      <c r="G36" s="43"/>
      <c r="H36" s="43"/>
      <c r="I36" s="43"/>
      <c r="J36" s="41"/>
      <c r="K36" s="41"/>
      <c r="L36" s="41"/>
      <c r="M36" s="41"/>
      <c r="N36" s="41"/>
      <c r="P36" s="4" t="s">
        <v>69</v>
      </c>
      <c r="W36" s="16"/>
    </row>
    <row r="37" spans="1:23" ht="15" customHeight="1">
      <c r="A37" s="16"/>
      <c r="B37" s="41" t="s">
        <v>85</v>
      </c>
      <c r="C37" s="41"/>
      <c r="D37" s="42"/>
      <c r="E37" s="43"/>
      <c r="F37" s="43"/>
      <c r="G37" s="43"/>
      <c r="H37" s="43"/>
      <c r="I37" s="43"/>
      <c r="J37" s="43"/>
      <c r="K37" s="43"/>
      <c r="L37" s="41"/>
      <c r="M37" s="41"/>
      <c r="N37" s="41"/>
      <c r="P37" s="4" t="s">
        <v>86</v>
      </c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K34 H33:I34">
    <cfRule type="cellIs" priority="224" dxfId="1236" operator="equal" stopIfTrue="1">
      <formula>$D$35</formula>
    </cfRule>
  </conditionalFormatting>
  <conditionalFormatting sqref="P20">
    <cfRule type="cellIs" priority="222" dxfId="1237" operator="equal" stopIfTrue="1">
      <formula>"POSITIVO"</formula>
    </cfRule>
    <cfRule type="cellIs" priority="223" dxfId="1238" operator="equal" stopIfTrue="1">
      <formula>"NEGATIVO"</formula>
    </cfRule>
  </conditionalFormatting>
  <conditionalFormatting sqref="Y2:Y32">
    <cfRule type="cellIs" priority="221" dxfId="1238" operator="equal" stopIfTrue="1">
      <formula>"NÃO CUMPRIU"</formula>
    </cfRule>
  </conditionalFormatting>
  <conditionalFormatting sqref="A1:N1 D17:G17">
    <cfRule type="expression" priority="218" dxfId="1240" stopIfTrue="1">
      <formula>$B1="dom"</formula>
    </cfRule>
    <cfRule type="expression" priority="219" dxfId="1240" stopIfTrue="1">
      <formula>$B1="sab"</formula>
    </cfRule>
  </conditionalFormatting>
  <conditionalFormatting sqref="D9:G9">
    <cfRule type="expression" priority="202" dxfId="1240" stopIfTrue="1">
      <formula>$B9="dom"</formula>
    </cfRule>
    <cfRule type="expression" priority="203" dxfId="1240" stopIfTrue="1">
      <formula>$B9="sab"</formula>
    </cfRule>
  </conditionalFormatting>
  <conditionalFormatting sqref="D16:G16">
    <cfRule type="expression" priority="200" dxfId="1240" stopIfTrue="1">
      <formula>$B16="dom"</formula>
    </cfRule>
    <cfRule type="expression" priority="201" dxfId="1240" stopIfTrue="1">
      <formula>$B16="sab"</formula>
    </cfRule>
  </conditionalFormatting>
  <conditionalFormatting sqref="D23:G23">
    <cfRule type="expression" priority="198" dxfId="1240" stopIfTrue="1">
      <formula>$B23="dom"</formula>
    </cfRule>
    <cfRule type="expression" priority="199" dxfId="1240" stopIfTrue="1">
      <formula>$B23="sab"</formula>
    </cfRule>
  </conditionalFormatting>
  <conditionalFormatting sqref="D10:G10">
    <cfRule type="expression" priority="192" dxfId="1240" stopIfTrue="1">
      <formula>$B10="dom"</formula>
    </cfRule>
    <cfRule type="expression" priority="193" dxfId="1240" stopIfTrue="1">
      <formula>$B10="sab"</formula>
    </cfRule>
  </conditionalFormatting>
  <conditionalFormatting sqref="A2:A23">
    <cfRule type="expression" priority="188" dxfId="1240" stopIfTrue="1">
      <formula>$B2="dom"</formula>
    </cfRule>
    <cfRule type="expression" priority="189" dxfId="1240" stopIfTrue="1">
      <formula>$B2="sáb"</formula>
    </cfRule>
  </conditionalFormatting>
  <conditionalFormatting sqref="B2:B32">
    <cfRule type="expression" priority="184" dxfId="1240" stopIfTrue="1">
      <formula>$B2="dom"</formula>
    </cfRule>
    <cfRule type="expression" priority="185" dxfId="1240" stopIfTrue="1">
      <formula>$B2="sáb"</formula>
    </cfRule>
  </conditionalFormatting>
  <conditionalFormatting sqref="C2 C4:C9 C11:C16 C18:C23">
    <cfRule type="expression" priority="180" dxfId="1240" stopIfTrue="1">
      <formula>$B2="dom"</formula>
    </cfRule>
    <cfRule type="expression" priority="181" dxfId="1240" stopIfTrue="1">
      <formula>$B2="sab"</formula>
    </cfRule>
  </conditionalFormatting>
  <conditionalFormatting sqref="J22:K23">
    <cfRule type="cellIs" priority="179" dxfId="1236" operator="equal" stopIfTrue="1">
      <formula>$D$35</formula>
    </cfRule>
  </conditionalFormatting>
  <conditionalFormatting sqref="I16:I17 I23:K23 J22:K22 I2:I10">
    <cfRule type="expression" priority="177" dxfId="1240" stopIfTrue="1">
      <formula>$B2="dom"</formula>
    </cfRule>
    <cfRule type="expression" priority="178" dxfId="1240" stopIfTrue="1">
      <formula>$B2="sab"</formula>
    </cfRule>
  </conditionalFormatting>
  <conditionalFormatting sqref="D2:G2">
    <cfRule type="expression" priority="175" dxfId="1240" stopIfTrue="1">
      <formula>$B2="dom"</formula>
    </cfRule>
    <cfRule type="expression" priority="176" dxfId="1240" stopIfTrue="1">
      <formula>$B2="sáb"</formula>
    </cfRule>
  </conditionalFormatting>
  <conditionalFormatting sqref="D3:G3">
    <cfRule type="expression" priority="171" dxfId="1240" stopIfTrue="1">
      <formula>$B3="dom"</formula>
    </cfRule>
    <cfRule type="expression" priority="172" dxfId="1240" stopIfTrue="1">
      <formula>$B3="sáb"</formula>
    </cfRule>
  </conditionalFormatting>
  <conditionalFormatting sqref="H2:H23">
    <cfRule type="cellIs" priority="170" dxfId="1236" operator="equal" stopIfTrue="1">
      <formula>$D$35</formula>
    </cfRule>
  </conditionalFormatting>
  <conditionalFormatting sqref="H2:H23">
    <cfRule type="expression" priority="168" dxfId="1240" stopIfTrue="1">
      <formula>$B2="dom"</formula>
    </cfRule>
    <cfRule type="expression" priority="169" dxfId="1240" stopIfTrue="1">
      <formula>$B2="sab"</formula>
    </cfRule>
  </conditionalFormatting>
  <conditionalFormatting sqref="N8:N10 N2:N6 N16:N17 N23">
    <cfRule type="expression" priority="159" dxfId="1240" stopIfTrue="1">
      <formula>$B2="dom"</formula>
    </cfRule>
    <cfRule type="expression" priority="160" dxfId="1240" stopIfTrue="1">
      <formula>$B2="sáb"</formula>
    </cfRule>
  </conditionalFormatting>
  <conditionalFormatting sqref="N7">
    <cfRule type="expression" priority="157" dxfId="1240" stopIfTrue="1">
      <formula>$B7="dom"</formula>
    </cfRule>
    <cfRule type="expression" priority="158" dxfId="1240" stopIfTrue="1">
      <formula>$B7="sab"</formula>
    </cfRule>
  </conditionalFormatting>
  <conditionalFormatting sqref="C11:C15 C9:G9 C18:C22 C23:G23 D3:G3 I3:I10 C16:G16 I23:K23 J22:K22 N23 N16:N17 N2:N10 I16:I17 H3:H23 C4:C8 A2:I2 D10:G10 D17:G17 A3:A23 B3:B32">
    <cfRule type="expression" priority="155" dxfId="1241" stopIfTrue="1">
      <formula>$B2="dom"</formula>
    </cfRule>
    <cfRule type="expression" priority="156" dxfId="1241" stopIfTrue="1">
      <formula>$B2="sáb"</formula>
    </cfRule>
  </conditionalFormatting>
  <conditionalFormatting sqref="C16:G16 C11:C15 C23:G23 C18:C22 J22:K22 N23 N16:N17 N2:N10 I3:I10 I23:K23 I16:I17 H3:H23 C9:G9 C4:C8 D3:G3 A2:I2 D10:G10 D17:G17 A3:A23 B3:B32">
    <cfRule type="expression" priority="128" dxfId="1242" stopIfTrue="1">
      <formula>$B2="dom"</formula>
    </cfRule>
    <cfRule type="expression" priority="129" dxfId="1240" stopIfTrue="1">
      <formula>$B2="sáb"</formula>
    </cfRule>
  </conditionalFormatting>
  <conditionalFormatting sqref="I11:I15">
    <cfRule type="expression" priority="125" dxfId="1240" stopIfTrue="1">
      <formula>$B11="dom"</formula>
    </cfRule>
    <cfRule type="expression" priority="126" dxfId="1240" stopIfTrue="1">
      <formula>$B11="sáb"</formula>
    </cfRule>
  </conditionalFormatting>
  <conditionalFormatting sqref="I18:I22">
    <cfRule type="expression" priority="122" dxfId="1240" stopIfTrue="1">
      <formula>$B18="dom"</formula>
    </cfRule>
    <cfRule type="expression" priority="123" dxfId="1240" stopIfTrue="1">
      <formula>$B18="sáb"</formula>
    </cfRule>
  </conditionalFormatting>
  <conditionalFormatting sqref="N11:N15">
    <cfRule type="expression" priority="120" dxfId="1240" stopIfTrue="1">
      <formula>$B11="dom"</formula>
    </cfRule>
    <cfRule type="expression" priority="121" dxfId="1240" stopIfTrue="1">
      <formula>$B11="sáb"</formula>
    </cfRule>
  </conditionalFormatting>
  <conditionalFormatting sqref="N18:N22">
    <cfRule type="expression" priority="118" dxfId="1240" stopIfTrue="1">
      <formula>$B18="dom"</formula>
    </cfRule>
    <cfRule type="expression" priority="119" dxfId="1240" stopIfTrue="1">
      <formula>$B18="sáb"</formula>
    </cfRule>
  </conditionalFormatting>
  <conditionalFormatting sqref="M2:M23">
    <cfRule type="cellIs" priority="117" dxfId="1236" operator="equal" stopIfTrue="1">
      <formula>$D$35</formula>
    </cfRule>
  </conditionalFormatting>
  <conditionalFormatting sqref="M2:M23">
    <cfRule type="expression" priority="115" dxfId="1240" stopIfTrue="1">
      <formula>$B2="dom"</formula>
    </cfRule>
    <cfRule type="expression" priority="116" dxfId="1240" stopIfTrue="1">
      <formula>$B2="sáb"</formula>
    </cfRule>
  </conditionalFormatting>
  <conditionalFormatting sqref="M2:M23">
    <cfRule type="expression" priority="113" dxfId="1240" stopIfTrue="1">
      <formula>$B2="dom"</formula>
    </cfRule>
    <cfRule type="expression" priority="114" dxfId="1240" stopIfTrue="1">
      <formula>$B2="sáb"</formula>
    </cfRule>
  </conditionalFormatting>
  <conditionalFormatting sqref="M2:M23">
    <cfRule type="expression" priority="112" dxfId="1240" stopIfTrue="1">
      <formula>$B2="dom"</formula>
    </cfRule>
  </conditionalFormatting>
  <conditionalFormatting sqref="M2:M23">
    <cfRule type="expression" priority="110" dxfId="1240" stopIfTrue="1">
      <formula>$B2="dom"</formula>
    </cfRule>
    <cfRule type="expression" priority="111" dxfId="1240" stopIfTrue="1">
      <formula>$B2="sáb"</formula>
    </cfRule>
  </conditionalFormatting>
  <conditionalFormatting sqref="D11:G15">
    <cfRule type="expression" priority="102" dxfId="1240" stopIfTrue="1">
      <formula>$B11="dom"</formula>
    </cfRule>
    <cfRule type="expression" priority="103" dxfId="1240" stopIfTrue="1">
      <formula>$B11="sáb"</formula>
    </cfRule>
  </conditionalFormatting>
  <conditionalFormatting sqref="D20:G22">
    <cfRule type="expression" priority="100" dxfId="1240" stopIfTrue="1">
      <formula>$B20="dom"</formula>
    </cfRule>
    <cfRule type="expression" priority="101" dxfId="1240" stopIfTrue="1">
      <formula>$B20="sáb"</formula>
    </cfRule>
  </conditionalFormatting>
  <conditionalFormatting sqref="D18:G18">
    <cfRule type="expression" priority="82" dxfId="1240" stopIfTrue="1">
      <formula>$B18="dom"</formula>
    </cfRule>
    <cfRule type="expression" priority="83" dxfId="1240" stopIfTrue="1">
      <formula>$B18="sáb"</formula>
    </cfRule>
  </conditionalFormatting>
  <conditionalFormatting sqref="D19:G19">
    <cfRule type="expression" priority="80" dxfId="1240" stopIfTrue="1">
      <formula>$B19="dom"</formula>
    </cfRule>
    <cfRule type="expression" priority="81" dxfId="1240" stopIfTrue="1">
      <formula>$B19="sáb"</formula>
    </cfRule>
  </conditionalFormatting>
  <conditionalFormatting sqref="C3">
    <cfRule type="expression" priority="78" dxfId="1240" stopIfTrue="1">
      <formula>$B3="dom"</formula>
    </cfRule>
    <cfRule type="expression" priority="79" dxfId="1240" stopIfTrue="1">
      <formula>$B3="sab"</formula>
    </cfRule>
  </conditionalFormatting>
  <conditionalFormatting sqref="C3">
    <cfRule type="expression" priority="76" dxfId="1241" stopIfTrue="1">
      <formula>$B3="dom"</formula>
    </cfRule>
    <cfRule type="expression" priority="77" dxfId="1241" stopIfTrue="1">
      <formula>$B3="sáb"</formula>
    </cfRule>
  </conditionalFormatting>
  <conditionalFormatting sqref="C3">
    <cfRule type="expression" priority="74" dxfId="1242" stopIfTrue="1">
      <formula>$B3="dom"</formula>
    </cfRule>
    <cfRule type="expression" priority="75" dxfId="1240" stopIfTrue="1">
      <formula>$B3="sáb"</formula>
    </cfRule>
  </conditionalFormatting>
  <conditionalFormatting sqref="C10">
    <cfRule type="expression" priority="72" dxfId="1240" stopIfTrue="1">
      <formula>$B10="dom"</formula>
    </cfRule>
    <cfRule type="expression" priority="73" dxfId="1240" stopIfTrue="1">
      <formula>$B10="sab"</formula>
    </cfRule>
  </conditionalFormatting>
  <conditionalFormatting sqref="C10">
    <cfRule type="expression" priority="70" dxfId="1241" stopIfTrue="1">
      <formula>$B10="dom"</formula>
    </cfRule>
    <cfRule type="expression" priority="71" dxfId="1241" stopIfTrue="1">
      <formula>$B10="sáb"</formula>
    </cfRule>
  </conditionalFormatting>
  <conditionalFormatting sqref="C10">
    <cfRule type="expression" priority="68" dxfId="1242" stopIfTrue="1">
      <formula>$B10="dom"</formula>
    </cfRule>
    <cfRule type="expression" priority="69" dxfId="1240" stopIfTrue="1">
      <formula>$B10="sáb"</formula>
    </cfRule>
  </conditionalFormatting>
  <conditionalFormatting sqref="C17">
    <cfRule type="expression" priority="66" dxfId="1240" stopIfTrue="1">
      <formula>$B17="dom"</formula>
    </cfRule>
    <cfRule type="expression" priority="67" dxfId="1240" stopIfTrue="1">
      <formula>$B17="sab"</formula>
    </cfRule>
  </conditionalFormatting>
  <conditionalFormatting sqref="C17">
    <cfRule type="expression" priority="64" dxfId="1241" stopIfTrue="1">
      <formula>$B17="dom"</formula>
    </cfRule>
    <cfRule type="expression" priority="65" dxfId="1241" stopIfTrue="1">
      <formula>$B17="sáb"</formula>
    </cfRule>
  </conditionalFormatting>
  <conditionalFormatting sqref="C17">
    <cfRule type="expression" priority="62" dxfId="1242" stopIfTrue="1">
      <formula>$B17="dom"</formula>
    </cfRule>
    <cfRule type="expression" priority="63" dxfId="1240" stopIfTrue="1">
      <formula>$B17="sáb"</formula>
    </cfRule>
  </conditionalFormatting>
  <conditionalFormatting sqref="P6:P7">
    <cfRule type="cellIs" priority="49" dxfId="1239" operator="equal" stopIfTrue="1">
      <formula>$D$34</formula>
    </cfRule>
  </conditionalFormatting>
  <conditionalFormatting sqref="A24:A32">
    <cfRule type="expression" priority="43" dxfId="1240" stopIfTrue="1">
      <formula>$B24="dom"</formula>
    </cfRule>
    <cfRule type="expression" priority="44" dxfId="1240" stopIfTrue="1">
      <formula>$B24="sáb"</formula>
    </cfRule>
  </conditionalFormatting>
  <conditionalFormatting sqref="C24:C32">
    <cfRule type="expression" priority="39" dxfId="1240" stopIfTrue="1">
      <formula>$B24="dom"</formula>
    </cfRule>
    <cfRule type="expression" priority="40" dxfId="1240" stopIfTrue="1">
      <formula>$B24="sab"</formula>
    </cfRule>
  </conditionalFormatting>
  <conditionalFormatting sqref="I24:I32">
    <cfRule type="expression" priority="37" dxfId="1240" stopIfTrue="1">
      <formula>$B24="dom"</formula>
    </cfRule>
    <cfRule type="expression" priority="38" dxfId="1240" stopIfTrue="1">
      <formula>$B24="sab"</formula>
    </cfRule>
  </conditionalFormatting>
  <conditionalFormatting sqref="H24:H32">
    <cfRule type="cellIs" priority="36" dxfId="1236" operator="equal" stopIfTrue="1">
      <formula>$D$35</formula>
    </cfRule>
  </conditionalFormatting>
  <conditionalFormatting sqref="H24:H32">
    <cfRule type="expression" priority="34" dxfId="1240" stopIfTrue="1">
      <formula>$B24="dom"</formula>
    </cfRule>
    <cfRule type="expression" priority="35" dxfId="1240" stopIfTrue="1">
      <formula>$B24="sab"</formula>
    </cfRule>
  </conditionalFormatting>
  <conditionalFormatting sqref="N24:N32">
    <cfRule type="expression" priority="32" dxfId="1240" stopIfTrue="1">
      <formula>$B24="dom"</formula>
    </cfRule>
    <cfRule type="expression" priority="33" dxfId="1240" stopIfTrue="1">
      <formula>$B24="sáb"</formula>
    </cfRule>
  </conditionalFormatting>
  <conditionalFormatting sqref="N24:N32 A24:A32 H24:I32 C24:C32">
    <cfRule type="expression" priority="30" dxfId="1241" stopIfTrue="1">
      <formula>$B24="dom"</formula>
    </cfRule>
    <cfRule type="expression" priority="31" dxfId="1241" stopIfTrue="1">
      <formula>$B24="sáb"</formula>
    </cfRule>
  </conditionalFormatting>
  <conditionalFormatting sqref="N24:N32 A24:A32 H24:I32 C24:C32">
    <cfRule type="expression" priority="28" dxfId="1242" stopIfTrue="1">
      <formula>$B24="dom"</formula>
    </cfRule>
    <cfRule type="expression" priority="29" dxfId="1240" stopIfTrue="1">
      <formula>$B24="sáb"</formula>
    </cfRule>
  </conditionalFormatting>
  <conditionalFormatting sqref="M24:M32">
    <cfRule type="cellIs" priority="27" dxfId="1236" operator="equal" stopIfTrue="1">
      <formula>$D$35</formula>
    </cfRule>
  </conditionalFormatting>
  <conditionalFormatting sqref="M24:M32">
    <cfRule type="expression" priority="25" dxfId="1240" stopIfTrue="1">
      <formula>$B24="dom"</formula>
    </cfRule>
    <cfRule type="expression" priority="26" dxfId="1240" stopIfTrue="1">
      <formula>$B24="sáb"</formula>
    </cfRule>
  </conditionalFormatting>
  <conditionalFormatting sqref="M24:M32">
    <cfRule type="expression" priority="23" dxfId="1240" stopIfTrue="1">
      <formula>$B24="dom"</formula>
    </cfRule>
    <cfRule type="expression" priority="24" dxfId="1240" stopIfTrue="1">
      <formula>$B24="sáb"</formula>
    </cfRule>
  </conditionalFormatting>
  <conditionalFormatting sqref="M24:M32">
    <cfRule type="expression" priority="22" dxfId="1240" stopIfTrue="1">
      <formula>$B24="dom"</formula>
    </cfRule>
  </conditionalFormatting>
  <conditionalFormatting sqref="M24:M32">
    <cfRule type="expression" priority="20" dxfId="1240" stopIfTrue="1">
      <formula>$B24="dom"</formula>
    </cfRule>
    <cfRule type="expression" priority="21" dxfId="1240" stopIfTrue="1">
      <formula>$B24="sáb"</formula>
    </cfRule>
  </conditionalFormatting>
  <conditionalFormatting sqref="D24:G32">
    <cfRule type="expression" priority="18" dxfId="1240" stopIfTrue="1">
      <formula>$B24="dom"</formula>
    </cfRule>
    <cfRule type="expression" priority="19" dxfId="1240" stopIfTrue="1">
      <formula>$B24="sáb"</formula>
    </cfRule>
  </conditionalFormatting>
  <conditionalFormatting sqref="J24:K32">
    <cfRule type="expression" priority="16" dxfId="1240" stopIfTrue="1">
      <formula>$B24="dom"</formula>
    </cfRule>
    <cfRule type="expression" priority="17" dxfId="1240" stopIfTrue="1">
      <formula>$B24="sáb"</formula>
    </cfRule>
  </conditionalFormatting>
  <conditionalFormatting sqref="A2:I21 M2:N32 A22:K32">
    <cfRule type="expression" priority="104" dxfId="1240" stopIfTrue="1">
      <formula>$B2="dom"</formula>
    </cfRule>
    <cfRule type="expression" priority="105" dxfId="1240" stopIfTrue="1">
      <formula>$B2="sáb"</formula>
    </cfRule>
  </conditionalFormatting>
  <conditionalFormatting sqref="J2:K21">
    <cfRule type="cellIs" priority="11" dxfId="1236" operator="equal" stopIfTrue="1">
      <formula>$D$34</formula>
    </cfRule>
  </conditionalFormatting>
  <conditionalFormatting sqref="J2:K21">
    <cfRule type="expression" priority="9" dxfId="1240" stopIfTrue="1">
      <formula>$B2="dom"</formula>
    </cfRule>
    <cfRule type="expression" priority="10" dxfId="1240" stopIfTrue="1">
      <formula>$B2="sab"</formula>
    </cfRule>
  </conditionalFormatting>
  <conditionalFormatting sqref="J2:K21">
    <cfRule type="expression" priority="7" dxfId="1241" stopIfTrue="1">
      <formula>$B2="dom"</formula>
    </cfRule>
    <cfRule type="expression" priority="8" dxfId="1241" stopIfTrue="1">
      <formula>$B2="sáb"</formula>
    </cfRule>
  </conditionalFormatting>
  <conditionalFormatting sqref="J2:K21">
    <cfRule type="expression" priority="5" dxfId="1240" stopIfTrue="1">
      <formula>$B2="dom"</formula>
    </cfRule>
    <cfRule type="expression" priority="6" dxfId="1240" stopIfTrue="1">
      <formula>$B2="sáb"</formula>
    </cfRule>
  </conditionalFormatting>
  <conditionalFormatting sqref="L2:L32">
    <cfRule type="expression" priority="3" dxfId="1240" stopIfTrue="1">
      <formula>$B2="dom"</formula>
    </cfRule>
    <cfRule type="expression" priority="4" dxfId="1240" stopIfTrue="1">
      <formula>$B2="sab"</formula>
    </cfRule>
  </conditionalFormatting>
  <conditionalFormatting sqref="J2:L18 J19:K21 L19:L32">
    <cfRule type="expression" priority="1" dxfId="1240" stopIfTrue="1">
      <formula>$B2="dom"</formula>
    </cfRule>
    <cfRule type="expression" priority="2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workbookViewId="0" topLeftCell="A1">
      <selection activeCell="D2" sqref="D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1"/>
      <c r="Z1" s="24"/>
    </row>
    <row r="2" spans="1:26" ht="15" customHeight="1">
      <c r="A2" s="71">
        <v>43497</v>
      </c>
      <c r="B2" s="72" t="s">
        <v>97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  <v>0.3333333333333333</v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43498</v>
      </c>
      <c r="B3" s="72" t="s">
        <v>82</v>
      </c>
      <c r="C3" s="73"/>
      <c r="D3" s="73"/>
      <c r="E3" s="73"/>
      <c r="F3" s="73"/>
      <c r="G3" s="73"/>
      <c r="H3" s="74">
        <f aca="true" t="shared" si="0" ref="H3:H29">IF((F3-E3)=$D$34,$D$34,IF((F3-E3)&lt;$C$33,$C$33,(F3-E3)))</f>
        <v>0</v>
      </c>
      <c r="I3" s="73"/>
      <c r="J3" s="74">
        <f aca="true" t="shared" si="1" ref="J3:J29">IF(Y3="NÃO CUMPRIU",((IF(D3&gt;$C$34,(G3-D3)-H3,$D$34))-I3)-$C$33,(IF(D3&gt;$C$34,(G3-D3)-H3,$D$34))-I3)</f>
        <v>0</v>
      </c>
      <c r="K3" s="74">
        <f aca="true" t="shared" si="2" ref="K3:K29">IF(G3&gt;$D$33,G3-$D$33,$D$34)</f>
        <v>0</v>
      </c>
      <c r="L3" s="74">
        <f aca="true" t="shared" si="3" ref="L3:L32">IF(OR((J3-C3)=$D$34,(J3-C3)&lt;$D$34),"",IF((J3-C3)&gt;$E$34,$E$34,(J3-C3)))</f>
      </c>
      <c r="M3" s="74">
        <f aca="true" t="shared" si="4" ref="M3:M29">IF(J3=C3,"",IF(J3&lt;C3,C3-J3,""))</f>
      </c>
      <c r="N3" s="7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43499</v>
      </c>
      <c r="B4" s="72" t="s">
        <v>44</v>
      </c>
      <c r="C4" s="73"/>
      <c r="D4" s="73"/>
      <c r="E4" s="73"/>
      <c r="F4" s="73"/>
      <c r="G4" s="73"/>
      <c r="H4" s="74">
        <f t="shared" si="0"/>
        <v>0</v>
      </c>
      <c r="I4" s="73"/>
      <c r="J4" s="74">
        <f t="shared" si="1"/>
        <v>0</v>
      </c>
      <c r="K4" s="74">
        <f t="shared" si="2"/>
        <v>0</v>
      </c>
      <c r="L4" s="74">
        <f t="shared" si="3"/>
      </c>
      <c r="M4" s="74">
        <f t="shared" si="4"/>
      </c>
      <c r="N4" s="7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43500</v>
      </c>
      <c r="B5" s="72" t="s">
        <v>98</v>
      </c>
      <c r="C5" s="73">
        <v>0.3333333333333333</v>
      </c>
      <c r="D5" s="98"/>
      <c r="E5" s="98"/>
      <c r="F5" s="98"/>
      <c r="G5" s="98"/>
      <c r="H5" s="99">
        <f t="shared" si="0"/>
        <v>0</v>
      </c>
      <c r="I5" s="98"/>
      <c r="J5" s="99">
        <f t="shared" si="1"/>
        <v>0</v>
      </c>
      <c r="K5" s="99">
        <f t="shared" si="2"/>
        <v>0</v>
      </c>
      <c r="L5" s="99">
        <f t="shared" si="3"/>
      </c>
      <c r="M5" s="99">
        <f t="shared" si="4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43501</v>
      </c>
      <c r="B6" s="72" t="s">
        <v>94</v>
      </c>
      <c r="C6" s="73">
        <v>0.3333333333333333</v>
      </c>
      <c r="D6" s="98"/>
      <c r="E6" s="98"/>
      <c r="F6" s="98"/>
      <c r="G6" s="98"/>
      <c r="H6" s="99">
        <f t="shared" si="0"/>
        <v>0</v>
      </c>
      <c r="I6" s="98"/>
      <c r="J6" s="99">
        <f t="shared" si="1"/>
        <v>0</v>
      </c>
      <c r="K6" s="99">
        <f t="shared" si="2"/>
        <v>0</v>
      </c>
      <c r="L6" s="99">
        <f t="shared" si="3"/>
      </c>
      <c r="M6" s="99">
        <f t="shared" si="4"/>
        <v>0.3333333333333333</v>
      </c>
      <c r="N6" s="100"/>
      <c r="P6" s="94">
        <f>IF('JAN-2019'!$P$20="POSITIVO",'JAN-2019'!$P$19,D34)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43502</v>
      </c>
      <c r="B7" s="72" t="s">
        <v>95</v>
      </c>
      <c r="C7" s="73">
        <v>0.3333333333333333</v>
      </c>
      <c r="D7" s="98"/>
      <c r="E7" s="98"/>
      <c r="F7" s="98"/>
      <c r="G7" s="98"/>
      <c r="H7" s="99">
        <f t="shared" si="0"/>
        <v>0</v>
      </c>
      <c r="I7" s="98"/>
      <c r="J7" s="99">
        <f t="shared" si="1"/>
        <v>0</v>
      </c>
      <c r="K7" s="99">
        <f t="shared" si="2"/>
        <v>0</v>
      </c>
      <c r="L7" s="99">
        <f t="shared" si="3"/>
      </c>
      <c r="M7" s="99">
        <f t="shared" si="4"/>
        <v>0.3333333333333333</v>
      </c>
      <c r="N7" s="100"/>
      <c r="P7" s="94">
        <f>IF('JAN-2019'!P20="NEGATIVO",'JAN-2019'!$P$19,D34)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43503</v>
      </c>
      <c r="B8" s="72" t="s">
        <v>96</v>
      </c>
      <c r="C8" s="73">
        <v>0.3333333333333333</v>
      </c>
      <c r="D8" s="98"/>
      <c r="E8" s="98"/>
      <c r="F8" s="98"/>
      <c r="G8" s="98"/>
      <c r="H8" s="99">
        <f t="shared" si="0"/>
        <v>0</v>
      </c>
      <c r="I8" s="98"/>
      <c r="J8" s="99">
        <f t="shared" si="1"/>
        <v>0</v>
      </c>
      <c r="K8" s="99">
        <f t="shared" si="2"/>
        <v>0</v>
      </c>
      <c r="L8" s="99">
        <f t="shared" si="3"/>
      </c>
      <c r="M8" s="99">
        <f t="shared" si="4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43504</v>
      </c>
      <c r="B9" s="72" t="s">
        <v>97</v>
      </c>
      <c r="C9" s="73">
        <v>0.3333333333333333</v>
      </c>
      <c r="D9" s="98"/>
      <c r="E9" s="98"/>
      <c r="F9" s="98"/>
      <c r="G9" s="98"/>
      <c r="H9" s="99">
        <f t="shared" si="0"/>
        <v>0</v>
      </c>
      <c r="I9" s="98"/>
      <c r="J9" s="99">
        <f t="shared" si="1"/>
        <v>0</v>
      </c>
      <c r="K9" s="99">
        <f t="shared" si="2"/>
        <v>0</v>
      </c>
      <c r="L9" s="99">
        <f t="shared" si="3"/>
      </c>
      <c r="M9" s="99">
        <f t="shared" si="4"/>
        <v>0.3333333333333333</v>
      </c>
      <c r="N9" s="10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43505</v>
      </c>
      <c r="B10" s="72" t="s">
        <v>82</v>
      </c>
      <c r="C10" s="73"/>
      <c r="D10" s="73"/>
      <c r="E10" s="73"/>
      <c r="F10" s="73"/>
      <c r="G10" s="73"/>
      <c r="H10" s="74">
        <f t="shared" si="0"/>
        <v>0</v>
      </c>
      <c r="I10" s="73"/>
      <c r="J10" s="74">
        <f t="shared" si="1"/>
        <v>0</v>
      </c>
      <c r="K10" s="74">
        <f t="shared" si="2"/>
        <v>0</v>
      </c>
      <c r="L10" s="74">
        <f t="shared" si="3"/>
      </c>
      <c r="M10" s="74">
        <f t="shared" si="4"/>
      </c>
      <c r="N10" s="75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43506</v>
      </c>
      <c r="B11" s="72" t="s">
        <v>44</v>
      </c>
      <c r="C11" s="73"/>
      <c r="D11" s="73"/>
      <c r="E11" s="73"/>
      <c r="F11" s="73"/>
      <c r="G11" s="73"/>
      <c r="H11" s="74">
        <f t="shared" si="0"/>
        <v>0</v>
      </c>
      <c r="I11" s="73"/>
      <c r="J11" s="74">
        <f t="shared" si="1"/>
        <v>0</v>
      </c>
      <c r="K11" s="74">
        <f t="shared" si="2"/>
        <v>0</v>
      </c>
      <c r="L11" s="74">
        <f t="shared" si="3"/>
      </c>
      <c r="M11" s="74">
        <f t="shared" si="4"/>
      </c>
      <c r="N11" s="7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43507</v>
      </c>
      <c r="B12" s="72" t="s">
        <v>98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43508</v>
      </c>
      <c r="B13" s="72" t="s">
        <v>94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43509</v>
      </c>
      <c r="B14" s="72" t="s">
        <v>95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43510</v>
      </c>
      <c r="B15" s="72" t="s">
        <v>96</v>
      </c>
      <c r="C15" s="73">
        <v>0.3333333333333333</v>
      </c>
      <c r="D15" s="98"/>
      <c r="E15" s="98"/>
      <c r="F15" s="98"/>
      <c r="G15" s="98"/>
      <c r="H15" s="99">
        <f t="shared" si="0"/>
        <v>0</v>
      </c>
      <c r="I15" s="98"/>
      <c r="J15" s="99">
        <f t="shared" si="1"/>
        <v>0</v>
      </c>
      <c r="K15" s="99">
        <f t="shared" si="2"/>
        <v>0</v>
      </c>
      <c r="L15" s="99">
        <f t="shared" si="3"/>
      </c>
      <c r="M15" s="99">
        <f t="shared" si="4"/>
        <v>0.3333333333333333</v>
      </c>
      <c r="N15" s="100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43511</v>
      </c>
      <c r="B16" s="72" t="s">
        <v>97</v>
      </c>
      <c r="C16" s="73">
        <v>0.3333333333333333</v>
      </c>
      <c r="D16" s="98"/>
      <c r="E16" s="98"/>
      <c r="F16" s="98"/>
      <c r="G16" s="98"/>
      <c r="H16" s="99">
        <f t="shared" si="0"/>
        <v>0</v>
      </c>
      <c r="I16" s="98"/>
      <c r="J16" s="99">
        <f t="shared" si="1"/>
        <v>0</v>
      </c>
      <c r="K16" s="99">
        <f t="shared" si="2"/>
        <v>0</v>
      </c>
      <c r="L16" s="99">
        <f t="shared" si="3"/>
      </c>
      <c r="M16" s="99">
        <f t="shared" si="4"/>
        <v>0.3333333333333333</v>
      </c>
      <c r="N16" s="100"/>
      <c r="P16" s="27"/>
      <c r="Q16" s="28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43512</v>
      </c>
      <c r="B17" s="72" t="s">
        <v>82</v>
      </c>
      <c r="C17" s="73"/>
      <c r="D17" s="73"/>
      <c r="E17" s="73"/>
      <c r="F17" s="73"/>
      <c r="G17" s="73"/>
      <c r="H17" s="74">
        <f t="shared" si="0"/>
        <v>0</v>
      </c>
      <c r="I17" s="73"/>
      <c r="J17" s="74">
        <f t="shared" si="1"/>
        <v>0</v>
      </c>
      <c r="K17" s="74">
        <f t="shared" si="2"/>
        <v>0</v>
      </c>
      <c r="L17" s="74">
        <f t="shared" si="3"/>
      </c>
      <c r="M17" s="74">
        <f t="shared" si="4"/>
      </c>
      <c r="N17" s="75"/>
      <c r="P17" s="29"/>
      <c r="Q17" s="30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43513</v>
      </c>
      <c r="B18" s="72" t="s">
        <v>44</v>
      </c>
      <c r="C18" s="73"/>
      <c r="D18" s="73"/>
      <c r="E18" s="73"/>
      <c r="F18" s="73"/>
      <c r="G18" s="73"/>
      <c r="H18" s="74">
        <f t="shared" si="0"/>
        <v>0</v>
      </c>
      <c r="I18" s="73"/>
      <c r="J18" s="74">
        <f t="shared" si="1"/>
        <v>0</v>
      </c>
      <c r="K18" s="74">
        <f t="shared" si="2"/>
        <v>0</v>
      </c>
      <c r="L18" s="74">
        <f t="shared" si="3"/>
      </c>
      <c r="M18" s="74">
        <f t="shared" si="4"/>
      </c>
      <c r="N18" s="75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43514</v>
      </c>
      <c r="B19" s="72" t="s">
        <v>98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43515</v>
      </c>
      <c r="B20" s="72" t="s">
        <v>94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43516</v>
      </c>
      <c r="B21" s="72" t="s">
        <v>95</v>
      </c>
      <c r="C21" s="73">
        <v>0.3333333333333333</v>
      </c>
      <c r="D21" s="98"/>
      <c r="E21" s="98"/>
      <c r="F21" s="98"/>
      <c r="G21" s="98"/>
      <c r="H21" s="99">
        <f t="shared" si="0"/>
        <v>0</v>
      </c>
      <c r="I21" s="98"/>
      <c r="J21" s="99">
        <f t="shared" si="1"/>
        <v>0</v>
      </c>
      <c r="K21" s="99">
        <f t="shared" si="2"/>
        <v>0</v>
      </c>
      <c r="L21" s="99">
        <f t="shared" si="3"/>
      </c>
      <c r="M21" s="99">
        <f t="shared" si="4"/>
        <v>0.3333333333333333</v>
      </c>
      <c r="N21" s="100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43517</v>
      </c>
      <c r="B22" s="72" t="s">
        <v>96</v>
      </c>
      <c r="C22" s="73">
        <v>0.3333333333333333</v>
      </c>
      <c r="D22" s="98"/>
      <c r="E22" s="98"/>
      <c r="F22" s="98"/>
      <c r="G22" s="98"/>
      <c r="H22" s="99">
        <f t="shared" si="0"/>
        <v>0</v>
      </c>
      <c r="I22" s="98"/>
      <c r="J22" s="99">
        <f t="shared" si="1"/>
        <v>0</v>
      </c>
      <c r="K22" s="99">
        <f t="shared" si="2"/>
        <v>0</v>
      </c>
      <c r="L22" s="99">
        <f t="shared" si="3"/>
      </c>
      <c r="M22" s="99">
        <f t="shared" si="4"/>
        <v>0.3333333333333333</v>
      </c>
      <c r="N22" s="100"/>
      <c r="P22" s="56"/>
      <c r="Q22" s="57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43518</v>
      </c>
      <c r="B23" s="72" t="s">
        <v>97</v>
      </c>
      <c r="C23" s="73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99">
        <f t="shared" si="1"/>
        <v>0</v>
      </c>
      <c r="K23" s="99">
        <f t="shared" si="2"/>
        <v>0</v>
      </c>
      <c r="L23" s="99">
        <f t="shared" si="3"/>
      </c>
      <c r="M23" s="99">
        <f t="shared" si="4"/>
        <v>0.3333333333333333</v>
      </c>
      <c r="N23" s="100"/>
      <c r="P23" s="56"/>
      <c r="Q23" s="57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43519</v>
      </c>
      <c r="B24" s="72" t="s">
        <v>82</v>
      </c>
      <c r="C24" s="73"/>
      <c r="D24" s="73"/>
      <c r="E24" s="73"/>
      <c r="F24" s="73"/>
      <c r="G24" s="73"/>
      <c r="H24" s="74">
        <f t="shared" si="0"/>
        <v>0</v>
      </c>
      <c r="I24" s="73"/>
      <c r="J24" s="74">
        <f t="shared" si="1"/>
        <v>0</v>
      </c>
      <c r="K24" s="74">
        <f t="shared" si="2"/>
        <v>0</v>
      </c>
      <c r="L24" s="74">
        <f t="shared" si="3"/>
      </c>
      <c r="M24" s="74">
        <f t="shared" si="4"/>
      </c>
      <c r="N24" s="75"/>
      <c r="P24" s="58"/>
      <c r="Q24" s="5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43520</v>
      </c>
      <c r="B25" s="72" t="s">
        <v>44</v>
      </c>
      <c r="C25" s="73"/>
      <c r="D25" s="73"/>
      <c r="E25" s="73"/>
      <c r="F25" s="73"/>
      <c r="G25" s="73"/>
      <c r="H25" s="74">
        <f t="shared" si="0"/>
        <v>0</v>
      </c>
      <c r="I25" s="73"/>
      <c r="J25" s="74">
        <f t="shared" si="1"/>
        <v>0</v>
      </c>
      <c r="K25" s="74">
        <f t="shared" si="2"/>
        <v>0</v>
      </c>
      <c r="L25" s="74">
        <f t="shared" si="3"/>
      </c>
      <c r="M25" s="74">
        <f t="shared" si="4"/>
      </c>
      <c r="N25" s="75"/>
      <c r="P25" s="57"/>
      <c r="Q25" s="57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43521</v>
      </c>
      <c r="B26" s="72" t="s">
        <v>98</v>
      </c>
      <c r="C26" s="73">
        <v>0.3333333333333333</v>
      </c>
      <c r="D26" s="98"/>
      <c r="E26" s="98"/>
      <c r="F26" s="98"/>
      <c r="G26" s="98"/>
      <c r="H26" s="99">
        <f t="shared" si="0"/>
        <v>0</v>
      </c>
      <c r="I26" s="98"/>
      <c r="J26" s="99">
        <f t="shared" si="1"/>
        <v>0</v>
      </c>
      <c r="K26" s="99">
        <f t="shared" si="2"/>
        <v>0</v>
      </c>
      <c r="L26" s="99">
        <f t="shared" si="3"/>
      </c>
      <c r="M26" s="99">
        <f t="shared" si="4"/>
        <v>0.3333333333333333</v>
      </c>
      <c r="N26" s="100"/>
      <c r="P26" s="56"/>
      <c r="Q26" s="57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71">
        <v>43522</v>
      </c>
      <c r="B27" s="72" t="s">
        <v>94</v>
      </c>
      <c r="C27" s="73">
        <v>0.3333333333333333</v>
      </c>
      <c r="D27" s="98"/>
      <c r="E27" s="98"/>
      <c r="F27" s="98"/>
      <c r="G27" s="98"/>
      <c r="H27" s="99">
        <f t="shared" si="0"/>
        <v>0</v>
      </c>
      <c r="I27" s="98"/>
      <c r="J27" s="99">
        <f t="shared" si="1"/>
        <v>0</v>
      </c>
      <c r="K27" s="99">
        <f t="shared" si="2"/>
        <v>0</v>
      </c>
      <c r="L27" s="99">
        <f t="shared" si="3"/>
      </c>
      <c r="M27" s="99">
        <f t="shared" si="4"/>
        <v>0.3333333333333333</v>
      </c>
      <c r="N27" s="100"/>
      <c r="P27" s="56"/>
      <c r="Q27" s="56"/>
      <c r="R27" s="10"/>
      <c r="W27" s="6">
        <v>26</v>
      </c>
      <c r="X27" s="2"/>
      <c r="Y27" s="2"/>
      <c r="Z27" s="2"/>
    </row>
    <row r="28" spans="1:26" ht="15" customHeight="1">
      <c r="A28" s="71">
        <v>43523</v>
      </c>
      <c r="B28" s="72" t="s">
        <v>95</v>
      </c>
      <c r="C28" s="73">
        <v>0.3333333333333333</v>
      </c>
      <c r="D28" s="98"/>
      <c r="E28" s="98"/>
      <c r="F28" s="98"/>
      <c r="G28" s="98"/>
      <c r="H28" s="99">
        <f t="shared" si="0"/>
        <v>0</v>
      </c>
      <c r="I28" s="98"/>
      <c r="J28" s="99">
        <f t="shared" si="1"/>
        <v>0</v>
      </c>
      <c r="K28" s="99">
        <f t="shared" si="2"/>
        <v>0</v>
      </c>
      <c r="L28" s="99">
        <f t="shared" si="3"/>
      </c>
      <c r="M28" s="99">
        <f t="shared" si="4"/>
        <v>0.3333333333333333</v>
      </c>
      <c r="N28" s="100"/>
      <c r="P28" s="56"/>
      <c r="Q28" s="56"/>
      <c r="R28" s="5"/>
      <c r="W28" s="6">
        <v>27</v>
      </c>
      <c r="X28" s="2"/>
      <c r="Y28" s="2"/>
      <c r="Z28" s="2"/>
    </row>
    <row r="29" spans="1:26" ht="15" customHeight="1">
      <c r="A29" s="71">
        <v>43524</v>
      </c>
      <c r="B29" s="72" t="s">
        <v>96</v>
      </c>
      <c r="C29" s="73">
        <v>0.3333333333333333</v>
      </c>
      <c r="D29" s="98"/>
      <c r="E29" s="98"/>
      <c r="F29" s="98"/>
      <c r="G29" s="98"/>
      <c r="H29" s="99">
        <f t="shared" si="0"/>
        <v>0</v>
      </c>
      <c r="I29" s="98"/>
      <c r="J29" s="99">
        <f t="shared" si="1"/>
        <v>0</v>
      </c>
      <c r="K29" s="99">
        <f t="shared" si="2"/>
        <v>0</v>
      </c>
      <c r="L29" s="99">
        <f t="shared" si="3"/>
      </c>
      <c r="M29" s="99">
        <f t="shared" si="4"/>
        <v>0.3333333333333333</v>
      </c>
      <c r="N29" s="100"/>
      <c r="P29" s="56"/>
      <c r="Q29" s="56"/>
      <c r="W29" s="6">
        <v>28</v>
      </c>
      <c r="X29" s="2"/>
      <c r="Y29" s="2"/>
      <c r="Z29" s="2"/>
    </row>
    <row r="30" spans="1:26" ht="15" customHeight="1">
      <c r="A30" s="80"/>
      <c r="B30" s="81"/>
      <c r="C30" s="73"/>
      <c r="D30" s="73"/>
      <c r="E30" s="73"/>
      <c r="F30" s="73"/>
      <c r="G30" s="73"/>
      <c r="H30" s="74">
        <f>IF((F30-E30)=$D$34,$D$34,IF((F30-E30)&lt;$C$33,$C$33,(F30-E30)))</f>
        <v>0</v>
      </c>
      <c r="I30" s="73"/>
      <c r="J30" s="74">
        <f>IF(Y30="NÃO CUMPRIU",((IF(D30&gt;$C$34,(G30-D30)-H30,$D$34))-I30)-$C$33,(IF(D30&gt;$C$34,(G30-D30)-H30,$D$34))-I30)</f>
        <v>0</v>
      </c>
      <c r="K30" s="74">
        <f>IF(G30&gt;$D$33,G30-$D$33,$D$34)</f>
        <v>0</v>
      </c>
      <c r="L30" s="74">
        <f t="shared" si="3"/>
      </c>
      <c r="M30" s="74">
        <f>IF(J30=C30,"",IF(J30&lt;C30,C30-J30,""))</f>
      </c>
      <c r="N30" s="75"/>
      <c r="P30" s="56"/>
      <c r="Q30" s="56"/>
      <c r="W30" s="6">
        <v>29</v>
      </c>
      <c r="X30" s="2"/>
      <c r="Y30" s="2"/>
      <c r="Z30" s="2"/>
    </row>
    <row r="31" spans="1:26" ht="15" customHeight="1">
      <c r="A31" s="80"/>
      <c r="B31" s="81"/>
      <c r="C31" s="73"/>
      <c r="D31" s="73"/>
      <c r="E31" s="73"/>
      <c r="F31" s="73"/>
      <c r="G31" s="73"/>
      <c r="H31" s="74">
        <f>IF((F31-E31)=$D$34,$D$34,IF((F31-E31)&lt;$C$33,$C$33,(F31-E31)))</f>
        <v>0</v>
      </c>
      <c r="I31" s="73"/>
      <c r="J31" s="74">
        <f>IF(Y31="NÃO CUMPRIU",((IF(D31&gt;$C$34,(G31-D31)-H31,$D$34))-I31)-$C$33,(IF(D31&gt;$C$34,(G31-D31)-H31,$D$34))-I31)</f>
        <v>0</v>
      </c>
      <c r="K31" s="74">
        <f>IF(G31&gt;$D$33,G31-$D$33,$D$34)</f>
        <v>0</v>
      </c>
      <c r="L31" s="74">
        <f t="shared" si="3"/>
      </c>
      <c r="M31" s="74">
        <f>IF(J31=C31,"",IF(J31&lt;C31,C31-J31,""))</f>
      </c>
      <c r="N31" s="75"/>
      <c r="Q31" s="4"/>
      <c r="W31" s="6">
        <v>30</v>
      </c>
      <c r="X31" s="2"/>
      <c r="Y31" s="2"/>
      <c r="Z31" s="2"/>
    </row>
    <row r="32" spans="1:26" ht="15" customHeight="1" thickBot="1">
      <c r="A32" s="80"/>
      <c r="B32" s="81"/>
      <c r="C32" s="73"/>
      <c r="D32" s="73"/>
      <c r="E32" s="73"/>
      <c r="F32" s="73"/>
      <c r="G32" s="73"/>
      <c r="H32" s="74">
        <f>IF((F32-E32)=$D$34,$D$34,IF((F32-E32)&lt;$C$33,$C$33,(F32-E32)))</f>
        <v>0</v>
      </c>
      <c r="I32" s="73"/>
      <c r="J32" s="82">
        <f>IF(Y32="NÃO CUMPRIU",((IF(D32&gt;$C$34,(G32-D32)-H32,$D$34))-I32)-$C$33,(IF(D32&gt;$C$34,(G32-D32)-H32,$D$34))-I32)</f>
        <v>0</v>
      </c>
      <c r="K32" s="82">
        <f>IF(G32&gt;$D$33,G32-$D$33,$D$34)</f>
        <v>0</v>
      </c>
      <c r="L32" s="74">
        <f t="shared" si="3"/>
      </c>
      <c r="M32" s="74">
        <f>IF(J32=C32,"",IF(J32&lt;C32,C32-J32,""))</f>
      </c>
      <c r="N32" s="75"/>
      <c r="W32" s="6">
        <v>31</v>
      </c>
      <c r="X32" s="2"/>
      <c r="Y32" s="2"/>
      <c r="Z32" s="2"/>
    </row>
    <row r="33" spans="1:23" ht="15" customHeight="1" thickTop="1">
      <c r="A33" s="11"/>
      <c r="B33" s="52"/>
      <c r="C33" s="92">
        <v>0.041666666666666664</v>
      </c>
      <c r="D33" s="92">
        <v>0.9166666666666666</v>
      </c>
      <c r="E33" s="51">
        <v>0.2604166666666667</v>
      </c>
      <c r="F33" s="51">
        <v>0.3333333333333333</v>
      </c>
      <c r="G33" s="12"/>
      <c r="H33" s="12"/>
      <c r="I33" s="12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11"/>
      <c r="B34" s="52"/>
      <c r="C34" s="95">
        <v>0.0006944444444444445</v>
      </c>
      <c r="D34" s="95">
        <v>0</v>
      </c>
      <c r="E34" s="25">
        <v>0.08333333333333333</v>
      </c>
      <c r="F34" s="86"/>
      <c r="G34" s="12"/>
      <c r="H34" s="12"/>
      <c r="I34" s="12"/>
      <c r="J34" s="12"/>
      <c r="K34" s="12"/>
      <c r="L34" s="12"/>
      <c r="M34" s="12"/>
      <c r="N34" s="15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I33:I34 J30:K32 H30:H34">
    <cfRule type="cellIs" priority="184" dxfId="1236" operator="equal" stopIfTrue="1">
      <formula>$D$34</formula>
    </cfRule>
  </conditionalFormatting>
  <conditionalFormatting sqref="P20">
    <cfRule type="cellIs" priority="182" dxfId="1237" operator="equal" stopIfTrue="1">
      <formula>"POSITIVO"</formula>
    </cfRule>
    <cfRule type="cellIs" priority="183" dxfId="1238" operator="equal" stopIfTrue="1">
      <formula>"NEGATIVO"</formula>
    </cfRule>
  </conditionalFormatting>
  <conditionalFormatting sqref="Y2:Y32">
    <cfRule type="cellIs" priority="181" dxfId="1238" operator="equal" stopIfTrue="1">
      <formula>"NÃO CUMPRIU"</formula>
    </cfRule>
  </conditionalFormatting>
  <conditionalFormatting sqref="P6:P7">
    <cfRule type="cellIs" priority="180" dxfId="1239" operator="equal" stopIfTrue="1">
      <formula>$D$34</formula>
    </cfRule>
  </conditionalFormatting>
  <conditionalFormatting sqref="D11:G11">
    <cfRule type="expression" priority="121" dxfId="1240" stopIfTrue="1">
      <formula>$B11="dom"</formula>
    </cfRule>
    <cfRule type="expression" priority="122" dxfId="1240" stopIfTrue="1">
      <formula>$B11="sab"</formula>
    </cfRule>
  </conditionalFormatting>
  <conditionalFormatting sqref="D14:G15 D18:G18">
    <cfRule type="expression" priority="119" dxfId="1240" stopIfTrue="1">
      <formula>$B14="dom"</formula>
    </cfRule>
    <cfRule type="expression" priority="120" dxfId="1240" stopIfTrue="1">
      <formula>$B14="sab"</formula>
    </cfRule>
  </conditionalFormatting>
  <conditionalFormatting sqref="D25:G25">
    <cfRule type="expression" priority="117" dxfId="1240" stopIfTrue="1">
      <formula>$B25="dom"</formula>
    </cfRule>
    <cfRule type="expression" priority="118" dxfId="1240" stopIfTrue="1">
      <formula>$B25="sab"</formula>
    </cfRule>
  </conditionalFormatting>
  <conditionalFormatting sqref="M2:M29">
    <cfRule type="cellIs" priority="112" dxfId="1236" operator="equal" stopIfTrue="1">
      <formula>$D$34</formula>
    </cfRule>
  </conditionalFormatting>
  <conditionalFormatting sqref="M2:M29">
    <cfRule type="expression" priority="110" dxfId="1240" stopIfTrue="1">
      <formula>$B2="dom"</formula>
    </cfRule>
    <cfRule type="expression" priority="111" dxfId="1240" stopIfTrue="1">
      <formula>$B2="sáb"</formula>
    </cfRule>
  </conditionalFormatting>
  <conditionalFormatting sqref="C29">
    <cfRule type="expression" priority="89" dxfId="1240" stopIfTrue="1">
      <formula>$B29="dom"</formula>
    </cfRule>
    <cfRule type="expression" priority="90" dxfId="1240" stopIfTrue="1">
      <formula>$B29="sab"</formula>
    </cfRule>
  </conditionalFormatting>
  <conditionalFormatting sqref="J2:K29">
    <cfRule type="cellIs" priority="88" dxfId="1236" operator="equal" stopIfTrue="1">
      <formula>$D$34</formula>
    </cfRule>
  </conditionalFormatting>
  <conditionalFormatting sqref="I11:K19 J6:K10 I25:K29 J20:K24 I2:K5">
    <cfRule type="expression" priority="86" dxfId="1240" stopIfTrue="1">
      <formula>$B2="dom"</formula>
    </cfRule>
    <cfRule type="expression" priority="87" dxfId="1240" stopIfTrue="1">
      <formula>$B2="sab"</formula>
    </cfRule>
  </conditionalFormatting>
  <conditionalFormatting sqref="D2:G2">
    <cfRule type="expression" priority="84" dxfId="1240" stopIfTrue="1">
      <formula>$B2="dom"</formula>
    </cfRule>
    <cfRule type="expression" priority="85" dxfId="1240" stopIfTrue="1">
      <formula>$B2="sáb"</formula>
    </cfRule>
  </conditionalFormatting>
  <conditionalFormatting sqref="D5:G5">
    <cfRule type="expression" priority="82" dxfId="1240" stopIfTrue="1">
      <formula>$B5="dom"</formula>
    </cfRule>
    <cfRule type="expression" priority="83" dxfId="1240" stopIfTrue="1">
      <formula>$B5="sab"</formula>
    </cfRule>
  </conditionalFormatting>
  <conditionalFormatting sqref="H2:H29">
    <cfRule type="cellIs" priority="79" dxfId="1236" operator="equal" stopIfTrue="1">
      <formula>$D$34</formula>
    </cfRule>
  </conditionalFormatting>
  <conditionalFormatting sqref="H2:H29">
    <cfRule type="expression" priority="77" dxfId="1240" stopIfTrue="1">
      <formula>$B2="dom"</formula>
    </cfRule>
    <cfRule type="expression" priority="78" dxfId="1240" stopIfTrue="1">
      <formula>$B2="sab"</formula>
    </cfRule>
  </conditionalFormatting>
  <conditionalFormatting sqref="D4:G4">
    <cfRule type="expression" priority="75" dxfId="1240" stopIfTrue="1">
      <formula>$B4="dom"</formula>
    </cfRule>
    <cfRule type="expression" priority="76" dxfId="1240" stopIfTrue="1">
      <formula>$B4="sáb"</formula>
    </cfRule>
  </conditionalFormatting>
  <conditionalFormatting sqref="N11:N15 N4:N5 N25:N26 N18:N19 N30:N32">
    <cfRule type="expression" priority="68" dxfId="1240" stopIfTrue="1">
      <formula>$B4="dom"</formula>
    </cfRule>
    <cfRule type="expression" priority="69" dxfId="1240" stopIfTrue="1">
      <formula>$B4="sáb"</formula>
    </cfRule>
  </conditionalFormatting>
  <conditionalFormatting sqref="I20:I24">
    <cfRule type="expression" priority="39" dxfId="1240" stopIfTrue="1">
      <formula>$B20="dom"</formula>
    </cfRule>
    <cfRule type="expression" priority="40" dxfId="1240" stopIfTrue="1">
      <formula>$B20="sáb"</formula>
    </cfRule>
  </conditionalFormatting>
  <conditionalFormatting sqref="L2:L32">
    <cfRule type="expression" priority="33" dxfId="1240" stopIfTrue="1">
      <formula>$B2="dom"</formula>
    </cfRule>
    <cfRule type="expression" priority="34" dxfId="1240" stopIfTrue="1">
      <formula>$B2="sab"</formula>
    </cfRule>
  </conditionalFormatting>
  <conditionalFormatting sqref="D3:G3">
    <cfRule type="expression" priority="31" dxfId="1240" stopIfTrue="1">
      <formula>$B3="dom"</formula>
    </cfRule>
    <cfRule type="expression" priority="32" dxfId="1240" stopIfTrue="1">
      <formula>$B3="sáb"</formula>
    </cfRule>
  </conditionalFormatting>
  <conditionalFormatting sqref="D6:G10">
    <cfRule type="expression" priority="29" dxfId="1240" stopIfTrue="1">
      <formula>$B6="dom"</formula>
    </cfRule>
    <cfRule type="expression" priority="30" dxfId="1240" stopIfTrue="1">
      <formula>$B6="sáb"</formula>
    </cfRule>
  </conditionalFormatting>
  <conditionalFormatting sqref="D16:G17">
    <cfRule type="expression" priority="27" dxfId="1240" stopIfTrue="1">
      <formula>$B16="dom"</formula>
    </cfRule>
    <cfRule type="expression" priority="28" dxfId="1240" stopIfTrue="1">
      <formula>$B16="sáb"</formula>
    </cfRule>
  </conditionalFormatting>
  <conditionalFormatting sqref="D20:G24">
    <cfRule type="expression" priority="25" dxfId="1240" stopIfTrue="1">
      <formula>$B20="dom"</formula>
    </cfRule>
    <cfRule type="expression" priority="26" dxfId="1240" stopIfTrue="1">
      <formula>$B20="sáb"</formula>
    </cfRule>
  </conditionalFormatting>
  <conditionalFormatting sqref="D27:G29">
    <cfRule type="expression" priority="23" dxfId="1240" stopIfTrue="1">
      <formula>$B27="dom"</formula>
    </cfRule>
    <cfRule type="expression" priority="24" dxfId="1240" stopIfTrue="1">
      <formula>$B27="sáb"</formula>
    </cfRule>
  </conditionalFormatting>
  <conditionalFormatting sqref="N2:N29">
    <cfRule type="expression" priority="21" dxfId="1240" stopIfTrue="1">
      <formula>$B2="dom"</formula>
    </cfRule>
    <cfRule type="expression" priority="22" dxfId="1240" stopIfTrue="1">
      <formula>$B2="sáb"</formula>
    </cfRule>
  </conditionalFormatting>
  <conditionalFormatting sqref="N6:N10">
    <cfRule type="expression" priority="19" dxfId="1240" stopIfTrue="1">
      <formula>$B6="dom"</formula>
    </cfRule>
    <cfRule type="expression" priority="20" dxfId="1240" stopIfTrue="1">
      <formula>$B6="sáb"</formula>
    </cfRule>
  </conditionalFormatting>
  <conditionalFormatting sqref="N16:N17">
    <cfRule type="expression" priority="17" dxfId="1240" stopIfTrue="1">
      <formula>$B16="dom"</formula>
    </cfRule>
    <cfRule type="expression" priority="18" dxfId="1240" stopIfTrue="1">
      <formula>$B16="sáb"</formula>
    </cfRule>
  </conditionalFormatting>
  <conditionalFormatting sqref="N20:N24">
    <cfRule type="expression" priority="15" dxfId="1240" stopIfTrue="1">
      <formula>$B20="dom"</formula>
    </cfRule>
    <cfRule type="expression" priority="16" dxfId="1240" stopIfTrue="1">
      <formula>$B20="sáb"</formula>
    </cfRule>
  </conditionalFormatting>
  <conditionalFormatting sqref="N27:N29">
    <cfRule type="expression" priority="13" dxfId="1240" stopIfTrue="1">
      <formula>$B27="dom"</formula>
    </cfRule>
    <cfRule type="expression" priority="14" dxfId="1240" stopIfTrue="1">
      <formula>$B27="sáb"</formula>
    </cfRule>
  </conditionalFormatting>
  <conditionalFormatting sqref="A2:B2 A4 A6 A8 A10 A12 A14 A16 A18 A20 A22 A24 A26 A28 B3:B29">
    <cfRule type="expression" priority="9" dxfId="1240" stopIfTrue="1">
      <formula>$B2="dom"</formula>
    </cfRule>
    <cfRule type="expression" priority="10" dxfId="1240" stopIfTrue="1">
      <formula>$B2="sáb"</formula>
    </cfRule>
  </conditionalFormatting>
  <conditionalFormatting sqref="A2:N32">
    <cfRule type="expression" priority="11" dxfId="1240" stopIfTrue="1">
      <formula>$B2="dom"</formula>
    </cfRule>
    <cfRule type="expression" priority="12" dxfId="1240" stopIfTrue="1">
      <formula>$B2="sáb"</formula>
    </cfRule>
    <cfRule type="expression" priority="45" dxfId="1240" stopIfTrue="1">
      <formula>$B2="dom"</formula>
    </cfRule>
    <cfRule type="expression" priority="46" dxfId="1240" stopIfTrue="1">
      <formula>$B2="sáb"</formula>
    </cfRule>
    <cfRule type="expression" priority="91" dxfId="1240" stopIfTrue="1">
      <formula>$B2="dom"</formula>
    </cfRule>
    <cfRule type="expression" priority="92" dxfId="1240" stopIfTrue="1">
      <formula>$B2="sab"</formula>
    </cfRule>
    <cfRule type="expression" priority="178" dxfId="1240" stopIfTrue="1">
      <formula>$B2="dom"</formula>
    </cfRule>
    <cfRule type="expression" priority="179" dxfId="1240" stopIfTrue="1">
      <formula>$B2="sab"</formula>
    </cfRule>
  </conditionalFormatting>
  <conditionalFormatting sqref="D5:G9">
    <cfRule type="expression" priority="7" dxfId="1240" stopIfTrue="1">
      <formula>$B5="dom"</formula>
    </cfRule>
    <cfRule type="expression" priority="8" dxfId="1240" stopIfTrue="1">
      <formula>$B5="sáb"</formula>
    </cfRule>
  </conditionalFormatting>
  <conditionalFormatting sqref="D12:G16">
    <cfRule type="expression" priority="5" dxfId="1240" stopIfTrue="1">
      <formula>$B12="dom"</formula>
    </cfRule>
    <cfRule type="expression" priority="6" dxfId="1240" stopIfTrue="1">
      <formula>$B12="sáb"</formula>
    </cfRule>
  </conditionalFormatting>
  <conditionalFormatting sqref="D19:G23">
    <cfRule type="expression" priority="3" dxfId="1240" stopIfTrue="1">
      <formula>$B19="dom"</formula>
    </cfRule>
    <cfRule type="expression" priority="4" dxfId="1240" stopIfTrue="1">
      <formula>$B19="sáb"</formula>
    </cfRule>
  </conditionalFormatting>
  <conditionalFormatting sqref="D26:G29">
    <cfRule type="expression" priority="1" dxfId="1240" stopIfTrue="1">
      <formula>$B26="dom"</formula>
    </cfRule>
    <cfRule type="expression" priority="2" dxfId="1240" stopIfTrue="1">
      <formula>$B26="sáb"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69">
        <v>43525</v>
      </c>
      <c r="B2" s="72" t="s">
        <v>97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  <v>0.3333333333333333</v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69">
        <v>43526</v>
      </c>
      <c r="B3" s="72" t="s">
        <v>82</v>
      </c>
      <c r="C3" s="73"/>
      <c r="D3" s="73"/>
      <c r="E3" s="73"/>
      <c r="F3" s="73"/>
      <c r="G3" s="73"/>
      <c r="H3" s="74">
        <f aca="true" t="shared" si="0" ref="H3:H32">IF((F3-E3)=$D$34,$D$34,IF((F3-E3)&lt;$C$33,$C$33,(F3-E3)))</f>
        <v>0</v>
      </c>
      <c r="I3" s="73"/>
      <c r="J3" s="74">
        <f aca="true" t="shared" si="1" ref="J3:J32">IF(Y3="NÃO CUMPRIU",((IF(D3&gt;$C$34,(G3-D3)-H3,$D$34))-I3)-$C$33,(IF(D3&gt;$C$34,(G3-D3)-H3,$D$34))-I3)</f>
        <v>0</v>
      </c>
      <c r="K3" s="74">
        <f aca="true" t="shared" si="2" ref="K3:K32">IF(G3&gt;$D$33,G3-$D$33,$D$34)</f>
        <v>0</v>
      </c>
      <c r="L3" s="74">
        <f aca="true" t="shared" si="3" ref="L3:L32">IF(OR((J3-C3)=$D$34,(J3-C3)&lt;$D$34),"",IF((J3-C3)&gt;$E$34,$E$34,(J3-C3)))</f>
      </c>
      <c r="M3" s="74">
        <f aca="true" t="shared" si="4" ref="M3:M32">IF(J3=C3,"",IF(J3&lt;C3,C3-J3,""))</f>
      </c>
      <c r="N3" s="7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69">
        <v>43527</v>
      </c>
      <c r="B4" s="72" t="s">
        <v>44</v>
      </c>
      <c r="C4" s="73"/>
      <c r="D4" s="73"/>
      <c r="E4" s="73"/>
      <c r="F4" s="73"/>
      <c r="G4" s="73"/>
      <c r="H4" s="74">
        <f t="shared" si="0"/>
        <v>0</v>
      </c>
      <c r="I4" s="73"/>
      <c r="J4" s="74">
        <f t="shared" si="1"/>
        <v>0</v>
      </c>
      <c r="K4" s="74">
        <f t="shared" si="2"/>
        <v>0</v>
      </c>
      <c r="L4" s="74">
        <f t="shared" si="3"/>
      </c>
      <c r="M4" s="74">
        <f t="shared" si="4"/>
      </c>
      <c r="N4" s="7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89">
        <v>43528</v>
      </c>
      <c r="B5" s="90" t="s">
        <v>98</v>
      </c>
      <c r="C5" s="88"/>
      <c r="D5" s="88"/>
      <c r="E5" s="88"/>
      <c r="F5" s="88"/>
      <c r="G5" s="88"/>
      <c r="H5" s="47">
        <f t="shared" si="0"/>
        <v>0</v>
      </c>
      <c r="I5" s="88"/>
      <c r="J5" s="47">
        <f t="shared" si="1"/>
        <v>0</v>
      </c>
      <c r="K5" s="47">
        <f t="shared" si="2"/>
        <v>0</v>
      </c>
      <c r="L5" s="47">
        <f t="shared" si="3"/>
      </c>
      <c r="M5" s="47">
        <f t="shared" si="4"/>
      </c>
      <c r="N5" s="7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89">
        <v>43529</v>
      </c>
      <c r="B6" s="90" t="s">
        <v>94</v>
      </c>
      <c r="C6" s="88"/>
      <c r="D6" s="88"/>
      <c r="E6" s="88"/>
      <c r="F6" s="88"/>
      <c r="G6" s="88"/>
      <c r="H6" s="47">
        <f t="shared" si="0"/>
        <v>0</v>
      </c>
      <c r="I6" s="88"/>
      <c r="J6" s="47">
        <f t="shared" si="1"/>
        <v>0</v>
      </c>
      <c r="K6" s="47">
        <f t="shared" si="2"/>
        <v>0</v>
      </c>
      <c r="L6" s="47">
        <f t="shared" si="3"/>
      </c>
      <c r="M6" s="47">
        <f t="shared" si="4"/>
      </c>
      <c r="N6" s="70"/>
      <c r="P6" s="94">
        <f>IF('FEV-2019'!$P$20="POSITIVO",'FEV-2019'!$P$19,D34)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89">
        <v>43530</v>
      </c>
      <c r="B7" s="90" t="s">
        <v>95</v>
      </c>
      <c r="C7" s="88"/>
      <c r="D7" s="88"/>
      <c r="E7" s="88"/>
      <c r="F7" s="88"/>
      <c r="G7" s="88"/>
      <c r="H7" s="47">
        <f t="shared" si="0"/>
        <v>0</v>
      </c>
      <c r="I7" s="88"/>
      <c r="J7" s="47">
        <f t="shared" si="1"/>
        <v>0</v>
      </c>
      <c r="K7" s="47">
        <f t="shared" si="2"/>
        <v>0</v>
      </c>
      <c r="L7" s="47">
        <f t="shared" si="3"/>
      </c>
      <c r="M7" s="47">
        <f t="shared" si="4"/>
      </c>
      <c r="N7" s="70"/>
      <c r="P7" s="94">
        <f>IF('FEV-2019'!P20="NEGATIVO",'FEV-2019'!$P$19,D34)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69">
        <v>43531</v>
      </c>
      <c r="B8" s="72" t="s">
        <v>96</v>
      </c>
      <c r="C8" s="73">
        <v>0.3333333333333333</v>
      </c>
      <c r="D8" s="98"/>
      <c r="E8" s="98"/>
      <c r="F8" s="98"/>
      <c r="G8" s="98"/>
      <c r="H8" s="99">
        <f t="shared" si="0"/>
        <v>0</v>
      </c>
      <c r="I8" s="98"/>
      <c r="J8" s="99">
        <f t="shared" si="1"/>
        <v>0</v>
      </c>
      <c r="K8" s="99">
        <f t="shared" si="2"/>
        <v>0</v>
      </c>
      <c r="L8" s="99">
        <f t="shared" si="3"/>
      </c>
      <c r="M8" s="99">
        <f t="shared" si="4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69">
        <v>43532</v>
      </c>
      <c r="B9" s="72" t="s">
        <v>97</v>
      </c>
      <c r="C9" s="73">
        <v>0.3333333333333333</v>
      </c>
      <c r="D9" s="98"/>
      <c r="E9" s="98"/>
      <c r="F9" s="98"/>
      <c r="G9" s="98"/>
      <c r="H9" s="99">
        <f t="shared" si="0"/>
        <v>0</v>
      </c>
      <c r="I9" s="98"/>
      <c r="J9" s="99">
        <f t="shared" si="1"/>
        <v>0</v>
      </c>
      <c r="K9" s="99">
        <f t="shared" si="2"/>
        <v>0</v>
      </c>
      <c r="L9" s="99">
        <f t="shared" si="3"/>
      </c>
      <c r="M9" s="99">
        <f t="shared" si="4"/>
        <v>0.3333333333333333</v>
      </c>
      <c r="N9" s="10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69">
        <v>43533</v>
      </c>
      <c r="B10" s="72" t="s">
        <v>82</v>
      </c>
      <c r="C10" s="73"/>
      <c r="D10" s="73"/>
      <c r="E10" s="73"/>
      <c r="F10" s="73"/>
      <c r="G10" s="73"/>
      <c r="H10" s="74">
        <f t="shared" si="0"/>
        <v>0</v>
      </c>
      <c r="I10" s="73"/>
      <c r="J10" s="74">
        <f t="shared" si="1"/>
        <v>0</v>
      </c>
      <c r="K10" s="74">
        <f t="shared" si="2"/>
        <v>0</v>
      </c>
      <c r="L10" s="74">
        <f t="shared" si="3"/>
      </c>
      <c r="M10" s="74">
        <f t="shared" si="4"/>
      </c>
      <c r="N10" s="75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69">
        <v>43534</v>
      </c>
      <c r="B11" s="72" t="s">
        <v>44</v>
      </c>
      <c r="C11" s="73"/>
      <c r="D11" s="73"/>
      <c r="E11" s="73"/>
      <c r="F11" s="73"/>
      <c r="G11" s="73"/>
      <c r="H11" s="74">
        <f t="shared" si="0"/>
        <v>0</v>
      </c>
      <c r="I11" s="73"/>
      <c r="J11" s="74">
        <f t="shared" si="1"/>
        <v>0</v>
      </c>
      <c r="K11" s="74">
        <f t="shared" si="2"/>
        <v>0</v>
      </c>
      <c r="L11" s="74">
        <f t="shared" si="3"/>
      </c>
      <c r="M11" s="74">
        <f t="shared" si="4"/>
      </c>
      <c r="N11" s="7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69">
        <v>43535</v>
      </c>
      <c r="B12" s="72" t="s">
        <v>98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69">
        <v>43536</v>
      </c>
      <c r="B13" s="72" t="s">
        <v>94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69">
        <v>43537</v>
      </c>
      <c r="B14" s="72" t="s">
        <v>95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69">
        <v>43538</v>
      </c>
      <c r="B15" s="72" t="s">
        <v>96</v>
      </c>
      <c r="C15" s="73">
        <v>0.3333333333333333</v>
      </c>
      <c r="D15" s="98"/>
      <c r="E15" s="98"/>
      <c r="F15" s="98"/>
      <c r="G15" s="98"/>
      <c r="H15" s="99">
        <f t="shared" si="0"/>
        <v>0</v>
      </c>
      <c r="I15" s="98"/>
      <c r="J15" s="99">
        <f t="shared" si="1"/>
        <v>0</v>
      </c>
      <c r="K15" s="99">
        <f t="shared" si="2"/>
        <v>0</v>
      </c>
      <c r="L15" s="99">
        <f t="shared" si="3"/>
      </c>
      <c r="M15" s="99">
        <f t="shared" si="4"/>
        <v>0.3333333333333333</v>
      </c>
      <c r="N15" s="100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69">
        <v>43539</v>
      </c>
      <c r="B16" s="72" t="s">
        <v>97</v>
      </c>
      <c r="C16" s="73">
        <v>0.3333333333333333</v>
      </c>
      <c r="D16" s="98"/>
      <c r="E16" s="98"/>
      <c r="F16" s="98"/>
      <c r="G16" s="98"/>
      <c r="H16" s="99">
        <f t="shared" si="0"/>
        <v>0</v>
      </c>
      <c r="I16" s="98"/>
      <c r="J16" s="99">
        <f t="shared" si="1"/>
        <v>0</v>
      </c>
      <c r="K16" s="99">
        <f t="shared" si="2"/>
        <v>0</v>
      </c>
      <c r="L16" s="99">
        <f t="shared" si="3"/>
      </c>
      <c r="M16" s="99">
        <f t="shared" si="4"/>
        <v>0.3333333333333333</v>
      </c>
      <c r="N16" s="100"/>
      <c r="P16" s="27"/>
      <c r="Q16" s="28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69">
        <v>43540</v>
      </c>
      <c r="B17" s="72" t="s">
        <v>82</v>
      </c>
      <c r="C17" s="73"/>
      <c r="D17" s="73"/>
      <c r="E17" s="73"/>
      <c r="F17" s="73"/>
      <c r="G17" s="73"/>
      <c r="H17" s="74">
        <f t="shared" si="0"/>
        <v>0</v>
      </c>
      <c r="I17" s="73"/>
      <c r="J17" s="74">
        <f t="shared" si="1"/>
        <v>0</v>
      </c>
      <c r="K17" s="74">
        <f t="shared" si="2"/>
        <v>0</v>
      </c>
      <c r="L17" s="74">
        <f t="shared" si="3"/>
      </c>
      <c r="M17" s="74">
        <f t="shared" si="4"/>
      </c>
      <c r="N17" s="75"/>
      <c r="P17" s="29"/>
      <c r="Q17" s="30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69">
        <v>43541</v>
      </c>
      <c r="B18" s="72" t="s">
        <v>44</v>
      </c>
      <c r="C18" s="73"/>
      <c r="D18" s="73"/>
      <c r="E18" s="73"/>
      <c r="F18" s="73"/>
      <c r="G18" s="73"/>
      <c r="H18" s="74">
        <f t="shared" si="0"/>
        <v>0</v>
      </c>
      <c r="I18" s="73"/>
      <c r="J18" s="74">
        <f t="shared" si="1"/>
        <v>0</v>
      </c>
      <c r="K18" s="74">
        <f t="shared" si="2"/>
        <v>0</v>
      </c>
      <c r="L18" s="74">
        <f t="shared" si="3"/>
      </c>
      <c r="M18" s="74">
        <f t="shared" si="4"/>
      </c>
      <c r="N18" s="75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69">
        <v>43542</v>
      </c>
      <c r="B19" s="72" t="s">
        <v>98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69">
        <v>43543</v>
      </c>
      <c r="B20" s="72" t="s">
        <v>94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69">
        <v>43544</v>
      </c>
      <c r="B21" s="72" t="s">
        <v>95</v>
      </c>
      <c r="C21" s="73">
        <v>0.3333333333333333</v>
      </c>
      <c r="D21" s="98"/>
      <c r="E21" s="98"/>
      <c r="F21" s="98"/>
      <c r="G21" s="98"/>
      <c r="H21" s="99">
        <f t="shared" si="0"/>
        <v>0</v>
      </c>
      <c r="I21" s="98"/>
      <c r="J21" s="99">
        <f t="shared" si="1"/>
        <v>0</v>
      </c>
      <c r="K21" s="99">
        <f t="shared" si="2"/>
        <v>0</v>
      </c>
      <c r="L21" s="99">
        <f t="shared" si="3"/>
      </c>
      <c r="M21" s="99">
        <f t="shared" si="4"/>
        <v>0.3333333333333333</v>
      </c>
      <c r="N21" s="100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69">
        <v>43545</v>
      </c>
      <c r="B22" s="72" t="s">
        <v>96</v>
      </c>
      <c r="C22" s="73">
        <v>0.3333333333333333</v>
      </c>
      <c r="D22" s="98"/>
      <c r="E22" s="98"/>
      <c r="F22" s="98"/>
      <c r="G22" s="98"/>
      <c r="H22" s="99">
        <f t="shared" si="0"/>
        <v>0</v>
      </c>
      <c r="I22" s="98"/>
      <c r="J22" s="99">
        <f t="shared" si="1"/>
        <v>0</v>
      </c>
      <c r="K22" s="99">
        <f t="shared" si="2"/>
        <v>0</v>
      </c>
      <c r="L22" s="99">
        <f t="shared" si="3"/>
      </c>
      <c r="M22" s="99">
        <f t="shared" si="4"/>
        <v>0.3333333333333333</v>
      </c>
      <c r="N22" s="100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69">
        <v>43546</v>
      </c>
      <c r="B23" s="72" t="s">
        <v>97</v>
      </c>
      <c r="C23" s="73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99">
        <f t="shared" si="1"/>
        <v>0</v>
      </c>
      <c r="K23" s="99">
        <f t="shared" si="2"/>
        <v>0</v>
      </c>
      <c r="L23" s="99">
        <f t="shared" si="3"/>
      </c>
      <c r="M23" s="99">
        <f t="shared" si="4"/>
        <v>0.3333333333333333</v>
      </c>
      <c r="N23" s="10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69">
        <v>43547</v>
      </c>
      <c r="B24" s="72" t="s">
        <v>82</v>
      </c>
      <c r="C24" s="73"/>
      <c r="D24" s="73"/>
      <c r="E24" s="73"/>
      <c r="F24" s="73"/>
      <c r="G24" s="73"/>
      <c r="H24" s="74">
        <f t="shared" si="0"/>
        <v>0</v>
      </c>
      <c r="I24" s="73"/>
      <c r="J24" s="74">
        <f t="shared" si="1"/>
        <v>0</v>
      </c>
      <c r="K24" s="74">
        <f t="shared" si="2"/>
        <v>0</v>
      </c>
      <c r="L24" s="74">
        <f t="shared" si="3"/>
      </c>
      <c r="M24" s="74">
        <f t="shared" si="4"/>
      </c>
      <c r="N24" s="7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69">
        <v>43548</v>
      </c>
      <c r="B25" s="72" t="s">
        <v>44</v>
      </c>
      <c r="C25" s="73"/>
      <c r="D25" s="73"/>
      <c r="E25" s="73"/>
      <c r="F25" s="73"/>
      <c r="G25" s="73"/>
      <c r="H25" s="74">
        <f t="shared" si="0"/>
        <v>0</v>
      </c>
      <c r="I25" s="73"/>
      <c r="J25" s="74">
        <f t="shared" si="1"/>
        <v>0</v>
      </c>
      <c r="K25" s="74">
        <f t="shared" si="2"/>
        <v>0</v>
      </c>
      <c r="L25" s="74">
        <f t="shared" si="3"/>
      </c>
      <c r="M25" s="74">
        <f t="shared" si="4"/>
      </c>
      <c r="N25" s="7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69">
        <v>43549</v>
      </c>
      <c r="B26" s="72" t="s">
        <v>98</v>
      </c>
      <c r="C26" s="73">
        <v>0.3333333333333333</v>
      </c>
      <c r="D26" s="98"/>
      <c r="E26" s="98"/>
      <c r="F26" s="98"/>
      <c r="G26" s="98"/>
      <c r="H26" s="99">
        <f t="shared" si="0"/>
        <v>0</v>
      </c>
      <c r="I26" s="98"/>
      <c r="J26" s="99">
        <f t="shared" si="1"/>
        <v>0</v>
      </c>
      <c r="K26" s="99">
        <f t="shared" si="2"/>
        <v>0</v>
      </c>
      <c r="L26" s="99">
        <f t="shared" si="3"/>
      </c>
      <c r="M26" s="99">
        <f t="shared" si="4"/>
        <v>0.3333333333333333</v>
      </c>
      <c r="N26" s="100"/>
      <c r="R26" s="10"/>
      <c r="W26" s="6">
        <v>25</v>
      </c>
      <c r="X26" s="2"/>
      <c r="Y26" s="2"/>
      <c r="Z26" s="2"/>
    </row>
    <row r="27" spans="1:26" ht="15" customHeight="1">
      <c r="A27" s="69">
        <v>43550</v>
      </c>
      <c r="B27" s="72" t="s">
        <v>94</v>
      </c>
      <c r="C27" s="73">
        <v>0.3333333333333333</v>
      </c>
      <c r="D27" s="98"/>
      <c r="E27" s="98"/>
      <c r="F27" s="98"/>
      <c r="G27" s="98"/>
      <c r="H27" s="99">
        <f t="shared" si="0"/>
        <v>0</v>
      </c>
      <c r="I27" s="98"/>
      <c r="J27" s="99">
        <f t="shared" si="1"/>
        <v>0</v>
      </c>
      <c r="K27" s="99">
        <f t="shared" si="2"/>
        <v>0</v>
      </c>
      <c r="L27" s="99">
        <f t="shared" si="3"/>
      </c>
      <c r="M27" s="99">
        <f t="shared" si="4"/>
        <v>0.3333333333333333</v>
      </c>
      <c r="N27" s="100"/>
      <c r="Q27" s="4"/>
      <c r="R27" s="10"/>
      <c r="W27" s="6">
        <v>26</v>
      </c>
      <c r="X27" s="2"/>
      <c r="Y27" s="2"/>
      <c r="Z27" s="2"/>
    </row>
    <row r="28" spans="1:26" ht="15" customHeight="1">
      <c r="A28" s="69">
        <v>43551</v>
      </c>
      <c r="B28" s="72" t="s">
        <v>95</v>
      </c>
      <c r="C28" s="73">
        <v>0.3333333333333333</v>
      </c>
      <c r="D28" s="98"/>
      <c r="E28" s="98"/>
      <c r="F28" s="98"/>
      <c r="G28" s="98"/>
      <c r="H28" s="99">
        <f t="shared" si="0"/>
        <v>0</v>
      </c>
      <c r="I28" s="98"/>
      <c r="J28" s="99">
        <f t="shared" si="1"/>
        <v>0</v>
      </c>
      <c r="K28" s="99">
        <f t="shared" si="2"/>
        <v>0</v>
      </c>
      <c r="L28" s="99">
        <f t="shared" si="3"/>
      </c>
      <c r="M28" s="99">
        <f t="shared" si="4"/>
        <v>0.3333333333333333</v>
      </c>
      <c r="N28" s="100"/>
      <c r="Q28" s="4"/>
      <c r="R28" s="5"/>
      <c r="W28" s="6">
        <v>27</v>
      </c>
      <c r="X28" s="2"/>
      <c r="Y28" s="2"/>
      <c r="Z28" s="2"/>
    </row>
    <row r="29" spans="1:26" ht="15" customHeight="1">
      <c r="A29" s="69">
        <v>43552</v>
      </c>
      <c r="B29" s="72" t="s">
        <v>96</v>
      </c>
      <c r="C29" s="73">
        <v>0.3333333333333333</v>
      </c>
      <c r="D29" s="98"/>
      <c r="E29" s="98"/>
      <c r="F29" s="98"/>
      <c r="G29" s="98"/>
      <c r="H29" s="99">
        <f t="shared" si="0"/>
        <v>0</v>
      </c>
      <c r="I29" s="98"/>
      <c r="J29" s="99">
        <f t="shared" si="1"/>
        <v>0</v>
      </c>
      <c r="K29" s="99">
        <f t="shared" si="2"/>
        <v>0</v>
      </c>
      <c r="L29" s="99">
        <f t="shared" si="3"/>
      </c>
      <c r="M29" s="99">
        <f t="shared" si="4"/>
        <v>0.3333333333333333</v>
      </c>
      <c r="N29" s="100"/>
      <c r="Q29" s="4"/>
      <c r="W29" s="6">
        <v>28</v>
      </c>
      <c r="X29" s="2"/>
      <c r="Y29" s="2"/>
      <c r="Z29" s="2"/>
    </row>
    <row r="30" spans="1:26" ht="15" customHeight="1">
      <c r="A30" s="69">
        <v>43553</v>
      </c>
      <c r="B30" s="72" t="s">
        <v>97</v>
      </c>
      <c r="C30" s="73">
        <v>0.3333333333333333</v>
      </c>
      <c r="D30" s="98"/>
      <c r="E30" s="98"/>
      <c r="F30" s="98"/>
      <c r="G30" s="98"/>
      <c r="H30" s="99">
        <f t="shared" si="0"/>
        <v>0</v>
      </c>
      <c r="I30" s="98"/>
      <c r="J30" s="99">
        <f t="shared" si="1"/>
        <v>0</v>
      </c>
      <c r="K30" s="99">
        <f t="shared" si="2"/>
        <v>0</v>
      </c>
      <c r="L30" s="99">
        <f t="shared" si="3"/>
      </c>
      <c r="M30" s="99">
        <f t="shared" si="4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69">
        <v>43554</v>
      </c>
      <c r="B31" s="72" t="s">
        <v>82</v>
      </c>
      <c r="C31" s="73"/>
      <c r="D31" s="73"/>
      <c r="E31" s="73"/>
      <c r="F31" s="73"/>
      <c r="G31" s="73"/>
      <c r="H31" s="74">
        <f t="shared" si="0"/>
        <v>0</v>
      </c>
      <c r="I31" s="73"/>
      <c r="J31" s="74">
        <f t="shared" si="1"/>
        <v>0</v>
      </c>
      <c r="K31" s="74">
        <f t="shared" si="2"/>
        <v>0</v>
      </c>
      <c r="L31" s="74">
        <f t="shared" si="3"/>
      </c>
      <c r="M31" s="74">
        <f t="shared" si="4"/>
      </c>
      <c r="N31" s="75"/>
      <c r="Q31" s="4"/>
      <c r="W31" s="6">
        <v>30</v>
      </c>
      <c r="X31" s="2"/>
      <c r="Y31" s="2"/>
      <c r="Z31" s="2"/>
    </row>
    <row r="32" spans="1:26" ht="15" customHeight="1" thickBot="1">
      <c r="A32" s="69">
        <v>43555</v>
      </c>
      <c r="B32" s="72" t="s">
        <v>44</v>
      </c>
      <c r="C32" s="73"/>
      <c r="D32" s="73"/>
      <c r="E32" s="73"/>
      <c r="F32" s="73"/>
      <c r="G32" s="73"/>
      <c r="H32" s="74">
        <f t="shared" si="0"/>
        <v>0</v>
      </c>
      <c r="I32" s="73"/>
      <c r="J32" s="74">
        <f t="shared" si="1"/>
        <v>0</v>
      </c>
      <c r="K32" s="74">
        <f t="shared" si="2"/>
        <v>0</v>
      </c>
      <c r="L32" s="74">
        <f t="shared" si="3"/>
      </c>
      <c r="M32" s="74">
        <f t="shared" si="4"/>
      </c>
      <c r="N32" s="7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2">
        <v>0.041666666666666664</v>
      </c>
      <c r="D33" s="92">
        <v>0.9166666666666666</v>
      </c>
      <c r="E33" s="51">
        <v>0.2604166666666667</v>
      </c>
      <c r="F33" s="25">
        <v>0.3333333333333333</v>
      </c>
      <c r="G33" s="25"/>
      <c r="H33" s="25"/>
      <c r="I33" s="25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48" t="s">
        <v>87</v>
      </c>
      <c r="G34" s="49"/>
      <c r="H34" s="49"/>
      <c r="I34" s="49"/>
      <c r="J34" s="49"/>
      <c r="K34" s="49"/>
      <c r="L34" s="49"/>
      <c r="M34" s="12"/>
      <c r="N34" s="15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58" dxfId="1237" operator="equal" stopIfTrue="1">
      <formula>"POSITIVO"</formula>
    </cfRule>
    <cfRule type="cellIs" priority="159" dxfId="1238" operator="equal" stopIfTrue="1">
      <formula>"NEGATIVO"</formula>
    </cfRule>
  </conditionalFormatting>
  <conditionalFormatting sqref="Y2:Y32">
    <cfRule type="cellIs" priority="157" dxfId="1238" operator="equal" stopIfTrue="1">
      <formula>"NÃO CUMPRIU"</formula>
    </cfRule>
  </conditionalFormatting>
  <conditionalFormatting sqref="D11:G11">
    <cfRule type="expression" priority="145" dxfId="1240" stopIfTrue="1">
      <formula>$B11="dom"</formula>
    </cfRule>
    <cfRule type="expression" priority="146" dxfId="1240" stopIfTrue="1">
      <formula>$B11="sab"</formula>
    </cfRule>
  </conditionalFormatting>
  <conditionalFormatting sqref="D18:G18">
    <cfRule type="expression" priority="143" dxfId="1240" stopIfTrue="1">
      <formula>$B18="dom"</formula>
    </cfRule>
    <cfRule type="expression" priority="144" dxfId="1240" stopIfTrue="1">
      <formula>$B18="sab"</formula>
    </cfRule>
  </conditionalFormatting>
  <conditionalFormatting sqref="D25:G25">
    <cfRule type="expression" priority="141" dxfId="1240" stopIfTrue="1">
      <formula>$B25="dom"</formula>
    </cfRule>
    <cfRule type="expression" priority="142" dxfId="1240" stopIfTrue="1">
      <formula>$B25="sab"</formula>
    </cfRule>
  </conditionalFormatting>
  <conditionalFormatting sqref="D31:G32">
    <cfRule type="expression" priority="139" dxfId="1240" stopIfTrue="1">
      <formula>$B31="dom"</formula>
    </cfRule>
    <cfRule type="expression" priority="140" dxfId="1240" stopIfTrue="1">
      <formula>$B31="sab"</formula>
    </cfRule>
  </conditionalFormatting>
  <conditionalFormatting sqref="A2:A4 A8:A32">
    <cfRule type="expression" priority="137" dxfId="1240" stopIfTrue="1">
      <formula>$B2="dom"</formula>
    </cfRule>
    <cfRule type="expression" priority="138" dxfId="1240" stopIfTrue="1">
      <formula>$B2="sáb"</formula>
    </cfRule>
  </conditionalFormatting>
  <conditionalFormatting sqref="B2:B32">
    <cfRule type="expression" priority="135" dxfId="1240" stopIfTrue="1">
      <formula>$B2="dom"</formula>
    </cfRule>
    <cfRule type="expression" priority="136" dxfId="1240" stopIfTrue="1">
      <formula>$B2="sáb"</formula>
    </cfRule>
  </conditionalFormatting>
  <conditionalFormatting sqref="C2:C4 C8:C32">
    <cfRule type="expression" priority="133" dxfId="1240" stopIfTrue="1">
      <formula>$B2="dom"</formula>
    </cfRule>
    <cfRule type="expression" priority="134" dxfId="1240" stopIfTrue="1">
      <formula>$B2="sab"</formula>
    </cfRule>
  </conditionalFormatting>
  <conditionalFormatting sqref="J2:K4 J8:K32">
    <cfRule type="cellIs" priority="132" dxfId="1236" operator="equal" stopIfTrue="1">
      <formula>$D$34</formula>
    </cfRule>
  </conditionalFormatting>
  <conditionalFormatting sqref="I11:K12 J8:K10 I18:K19 J13:K17 I25:K32 J20:K24 I2:K4">
    <cfRule type="expression" priority="130" dxfId="1240" stopIfTrue="1">
      <formula>$B2="dom"</formula>
    </cfRule>
    <cfRule type="expression" priority="131" dxfId="1240" stopIfTrue="1">
      <formula>$B2="sab"</formula>
    </cfRule>
  </conditionalFormatting>
  <conditionalFormatting sqref="H2:H4 H8:H32">
    <cfRule type="cellIs" priority="123" dxfId="1236" operator="equal" stopIfTrue="1">
      <formula>$D$34</formula>
    </cfRule>
  </conditionalFormatting>
  <conditionalFormatting sqref="H2:H4 H8:H32">
    <cfRule type="expression" priority="121" dxfId="1240" stopIfTrue="1">
      <formula>$B2="dom"</formula>
    </cfRule>
    <cfRule type="expression" priority="122" dxfId="1240" stopIfTrue="1">
      <formula>$B2="sab"</formula>
    </cfRule>
  </conditionalFormatting>
  <conditionalFormatting sqref="D4:G4">
    <cfRule type="expression" priority="119" dxfId="1240" stopIfTrue="1">
      <formula>$B4="dom"</formula>
    </cfRule>
    <cfRule type="expression" priority="120" dxfId="1240" stopIfTrue="1">
      <formula>$B4="sáb"</formula>
    </cfRule>
  </conditionalFormatting>
  <conditionalFormatting sqref="N31:N32">
    <cfRule type="expression" priority="112" dxfId="1240" stopIfTrue="1">
      <formula>$B31="dom"</formula>
    </cfRule>
    <cfRule type="expression" priority="113" dxfId="1240" stopIfTrue="1">
      <formula>$B31="sáb"</formula>
    </cfRule>
  </conditionalFormatting>
  <conditionalFormatting sqref="I8:I10">
    <cfRule type="expression" priority="88" dxfId="1240" stopIfTrue="1">
      <formula>$B8="dom"</formula>
    </cfRule>
    <cfRule type="expression" priority="89" dxfId="1240" stopIfTrue="1">
      <formula>$B8="sáb"</formula>
    </cfRule>
  </conditionalFormatting>
  <conditionalFormatting sqref="I13:I17">
    <cfRule type="expression" priority="85" dxfId="1240" stopIfTrue="1">
      <formula>$B13="dom"</formula>
    </cfRule>
    <cfRule type="expression" priority="86" dxfId="1240" stopIfTrue="1">
      <formula>$B13="sáb"</formula>
    </cfRule>
  </conditionalFormatting>
  <conditionalFormatting sqref="I20:I24">
    <cfRule type="expression" priority="82" dxfId="1240" stopIfTrue="1">
      <formula>$B20="dom"</formula>
    </cfRule>
    <cfRule type="expression" priority="83" dxfId="1240" stopIfTrue="1">
      <formula>$B20="sáb"</formula>
    </cfRule>
  </conditionalFormatting>
  <conditionalFormatting sqref="M2:M4 M8:M32">
    <cfRule type="cellIs" priority="73" dxfId="1236" operator="equal" stopIfTrue="1">
      <formula>$D$34</formula>
    </cfRule>
  </conditionalFormatting>
  <conditionalFormatting sqref="M2:M4 M8:M32">
    <cfRule type="expression" priority="71" dxfId="1240" stopIfTrue="1">
      <formula>$B2="dom"</formula>
    </cfRule>
    <cfRule type="expression" priority="72" dxfId="1240" stopIfTrue="1">
      <formula>$B2="sáb"</formula>
    </cfRule>
  </conditionalFormatting>
  <conditionalFormatting sqref="M2:M4 M8:M32">
    <cfRule type="expression" priority="69" dxfId="1240" stopIfTrue="1">
      <formula>$B2="dom"</formula>
    </cfRule>
    <cfRule type="expression" priority="70" dxfId="1240" stopIfTrue="1">
      <formula>$B2="sáb"</formula>
    </cfRule>
  </conditionalFormatting>
  <conditionalFormatting sqref="M2:M4 M8:M32">
    <cfRule type="expression" priority="68" dxfId="1240" stopIfTrue="1">
      <formula>$B2="dom"</formula>
    </cfRule>
  </conditionalFormatting>
  <conditionalFormatting sqref="M2:M4 M8:M32">
    <cfRule type="expression" priority="66" dxfId="1240" stopIfTrue="1">
      <formula>$B2="dom"</formula>
    </cfRule>
    <cfRule type="expression" priority="67" dxfId="1240" stopIfTrue="1">
      <formula>$B2="sáb"</formula>
    </cfRule>
  </conditionalFormatting>
  <conditionalFormatting sqref="L2:L4 L8:L32">
    <cfRule type="expression" priority="62" dxfId="1240" stopIfTrue="1">
      <formula>$B2="dom"</formula>
    </cfRule>
    <cfRule type="expression" priority="63" dxfId="1240" stopIfTrue="1">
      <formula>$B2="sab"</formula>
    </cfRule>
  </conditionalFormatting>
  <conditionalFormatting sqref="D2:G3">
    <cfRule type="expression" priority="60" dxfId="1240" stopIfTrue="1">
      <formula>$B2="dom"</formula>
    </cfRule>
    <cfRule type="expression" priority="61" dxfId="1240" stopIfTrue="1">
      <formula>$B2="sáb"</formula>
    </cfRule>
  </conditionalFormatting>
  <conditionalFormatting sqref="D8:G10">
    <cfRule type="expression" priority="58" dxfId="1240" stopIfTrue="1">
      <formula>$B8="dom"</formula>
    </cfRule>
    <cfRule type="expression" priority="59" dxfId="1240" stopIfTrue="1">
      <formula>$B8="sáb"</formula>
    </cfRule>
  </conditionalFormatting>
  <conditionalFormatting sqref="D13:G17">
    <cfRule type="expression" priority="56" dxfId="1240" stopIfTrue="1">
      <formula>$B13="dom"</formula>
    </cfRule>
    <cfRule type="expression" priority="57" dxfId="1240" stopIfTrue="1">
      <formula>$B13="sáb"</formula>
    </cfRule>
  </conditionalFormatting>
  <conditionalFormatting sqref="D20:G24">
    <cfRule type="expression" priority="54" dxfId="1240" stopIfTrue="1">
      <formula>$B20="dom"</formula>
    </cfRule>
    <cfRule type="expression" priority="55" dxfId="1240" stopIfTrue="1">
      <formula>$B20="sáb"</formula>
    </cfRule>
  </conditionalFormatting>
  <conditionalFormatting sqref="D27:G30">
    <cfRule type="expression" priority="52" dxfId="1240" stopIfTrue="1">
      <formula>$B27="dom"</formula>
    </cfRule>
    <cfRule type="expression" priority="53" dxfId="1240" stopIfTrue="1">
      <formula>$B27="sáb"</formula>
    </cfRule>
  </conditionalFormatting>
  <conditionalFormatting sqref="H34:K34">
    <cfRule type="cellIs" priority="41" dxfId="1236" operator="equal" stopIfTrue="1">
      <formula>$D$34</formula>
    </cfRule>
  </conditionalFormatting>
  <conditionalFormatting sqref="P6:P7">
    <cfRule type="cellIs" priority="40" dxfId="1239" operator="equal" stopIfTrue="1">
      <formula>$D$34</formula>
    </cfRule>
  </conditionalFormatting>
  <conditionalFormatting sqref="N2:N4 N8:N30">
    <cfRule type="expression" priority="36" dxfId="1240" stopIfTrue="1">
      <formula>$B2="dom"</formula>
    </cfRule>
    <cfRule type="expression" priority="37" dxfId="1240" stopIfTrue="1">
      <formula>$B2="sáb"</formula>
    </cfRule>
  </conditionalFormatting>
  <conditionalFormatting sqref="N2:N4 N8:N30">
    <cfRule type="expression" priority="38" dxfId="1240" stopIfTrue="1">
      <formula>$B2="dom"</formula>
    </cfRule>
    <cfRule type="expression" priority="39" dxfId="1240" stopIfTrue="1">
      <formula>$B2="sáb"</formula>
    </cfRule>
  </conditionalFormatting>
  <conditionalFormatting sqref="N2:N4 N8:N30">
    <cfRule type="expression" priority="34" dxfId="1240" stopIfTrue="1">
      <formula>$B2="dom"</formula>
    </cfRule>
    <cfRule type="expression" priority="35" dxfId="1240" stopIfTrue="1">
      <formula>$B2="sáb"</formula>
    </cfRule>
  </conditionalFormatting>
  <conditionalFormatting sqref="L5:L7">
    <cfRule type="expression" priority="30" dxfId="1240" stopIfTrue="1">
      <formula>$B5="dom"</formula>
    </cfRule>
    <cfRule type="expression" priority="31" dxfId="1240" stopIfTrue="1">
      <formula>$B5="sab"</formula>
    </cfRule>
  </conditionalFormatting>
  <conditionalFormatting sqref="L5:L7">
    <cfRule type="expression" priority="32" dxfId="1240" stopIfTrue="1">
      <formula>$B5="dom"</formula>
    </cfRule>
    <cfRule type="expression" priority="33" dxfId="1240" stopIfTrue="1">
      <formula>$B5="sáb"</formula>
    </cfRule>
  </conditionalFormatting>
  <conditionalFormatting sqref="A5:A7">
    <cfRule type="expression" priority="28" dxfId="1240" stopIfTrue="1">
      <formula>$B5="dom"</formula>
    </cfRule>
    <cfRule type="expression" priority="29" dxfId="1240" stopIfTrue="1">
      <formula>$B5="sáb"</formula>
    </cfRule>
  </conditionalFormatting>
  <conditionalFormatting sqref="C5:C7">
    <cfRule type="expression" priority="24" dxfId="1240" stopIfTrue="1">
      <formula>$B5="dom"</formula>
    </cfRule>
    <cfRule type="expression" priority="25" dxfId="1240" stopIfTrue="1">
      <formula>$B5="sab"</formula>
    </cfRule>
  </conditionalFormatting>
  <conditionalFormatting sqref="I5:I7">
    <cfRule type="expression" priority="22" dxfId="1240" stopIfTrue="1">
      <formula>$B5="dom"</formula>
    </cfRule>
    <cfRule type="expression" priority="23" dxfId="1240" stopIfTrue="1">
      <formula>$B5="sab"</formula>
    </cfRule>
  </conditionalFormatting>
  <conditionalFormatting sqref="H5:H7">
    <cfRule type="cellIs" priority="21" dxfId="1236" operator="equal" stopIfTrue="1">
      <formula>$D$35</formula>
    </cfRule>
  </conditionalFormatting>
  <conditionalFormatting sqref="H5:H7">
    <cfRule type="expression" priority="19" dxfId="1240" stopIfTrue="1">
      <formula>$B5="dom"</formula>
    </cfRule>
    <cfRule type="expression" priority="20" dxfId="1240" stopIfTrue="1">
      <formula>$B5="sab"</formula>
    </cfRule>
  </conditionalFormatting>
  <conditionalFormatting sqref="N5:N7">
    <cfRule type="expression" priority="17" dxfId="1240" stopIfTrue="1">
      <formula>$B5="dom"</formula>
    </cfRule>
    <cfRule type="expression" priority="18" dxfId="1240" stopIfTrue="1">
      <formula>$B5="sáb"</formula>
    </cfRule>
  </conditionalFormatting>
  <conditionalFormatting sqref="N5:N7 A5:A7 H5:I7 C5:C7">
    <cfRule type="expression" priority="15" dxfId="1241" stopIfTrue="1">
      <formula>$B5="dom"</formula>
    </cfRule>
    <cfRule type="expression" priority="16" dxfId="1241" stopIfTrue="1">
      <formula>$B5="sáb"</formula>
    </cfRule>
  </conditionalFormatting>
  <conditionalFormatting sqref="N5:N7 A5:A7 H5:I7 C5:C7">
    <cfRule type="expression" priority="13" dxfId="1242" stopIfTrue="1">
      <formula>$B5="dom"</formula>
    </cfRule>
    <cfRule type="expression" priority="14" dxfId="1240" stopIfTrue="1">
      <formula>$B5="sáb"</formula>
    </cfRule>
  </conditionalFormatting>
  <conditionalFormatting sqref="M5:M7">
    <cfRule type="cellIs" priority="12" dxfId="1236" operator="equal" stopIfTrue="1">
      <formula>$D$35</formula>
    </cfRule>
  </conditionalFormatting>
  <conditionalFormatting sqref="M5:M7">
    <cfRule type="expression" priority="10" dxfId="1240" stopIfTrue="1">
      <formula>$B5="dom"</formula>
    </cfRule>
    <cfRule type="expression" priority="11" dxfId="1240" stopIfTrue="1">
      <formula>$B5="sáb"</formula>
    </cfRule>
  </conditionalFormatting>
  <conditionalFormatting sqref="M5:M7">
    <cfRule type="expression" priority="8" dxfId="1240" stopIfTrue="1">
      <formula>$B5="dom"</formula>
    </cfRule>
    <cfRule type="expression" priority="9" dxfId="1240" stopIfTrue="1">
      <formula>$B5="sáb"</formula>
    </cfRule>
  </conditionalFormatting>
  <conditionalFormatting sqref="M5:M7">
    <cfRule type="expression" priority="7" dxfId="1240" stopIfTrue="1">
      <formula>$B5="dom"</formula>
    </cfRule>
  </conditionalFormatting>
  <conditionalFormatting sqref="M5:M7">
    <cfRule type="expression" priority="5" dxfId="1240" stopIfTrue="1">
      <formula>$B5="dom"</formula>
    </cfRule>
    <cfRule type="expression" priority="6" dxfId="1240" stopIfTrue="1">
      <formula>$B5="sáb"</formula>
    </cfRule>
  </conditionalFormatting>
  <conditionalFormatting sqref="D5:G7">
    <cfRule type="expression" priority="3" dxfId="1240" stopIfTrue="1">
      <formula>$B5="dom"</formula>
    </cfRule>
    <cfRule type="expression" priority="4" dxfId="1240" stopIfTrue="1">
      <formula>$B5="sáb"</formula>
    </cfRule>
  </conditionalFormatting>
  <conditionalFormatting sqref="J5:K7">
    <cfRule type="expression" priority="1" dxfId="1240" stopIfTrue="1">
      <formula>$B5="dom"</formula>
    </cfRule>
    <cfRule type="expression" priority="2" dxfId="1240" stopIfTrue="1">
      <formula>$B5="sáb"</formula>
    </cfRule>
  </conditionalFormatting>
  <conditionalFormatting sqref="A2:N32">
    <cfRule type="expression" priority="91" dxfId="1240" stopIfTrue="1">
      <formula>$B2="dom"</formula>
    </cfRule>
    <cfRule type="expression" priority="92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7"/>
      <c r="Z1" s="24"/>
    </row>
    <row r="2" spans="1:26" ht="15" customHeight="1">
      <c r="A2" s="71">
        <v>43556</v>
      </c>
      <c r="B2" s="72" t="s">
        <v>98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 aca="true" t="shared" si="0" ref="M2:M31">IF(J2=C2,"",IF(J2&lt;C2,C2-J2,""))</f>
        <v>0.3333333333333333</v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43557</v>
      </c>
      <c r="B3" s="72" t="s">
        <v>94</v>
      </c>
      <c r="C3" s="73">
        <v>0.3333333333333333</v>
      </c>
      <c r="D3" s="98"/>
      <c r="E3" s="98"/>
      <c r="F3" s="98"/>
      <c r="G3" s="98"/>
      <c r="H3" s="99">
        <f aca="true" t="shared" si="1" ref="H3:H31">IF((F3-E3)=$D$34,$D$34,IF((F3-E3)&lt;$C$33,$C$33,(F3-E3)))</f>
        <v>0</v>
      </c>
      <c r="I3" s="98"/>
      <c r="J3" s="99">
        <f aca="true" t="shared" si="2" ref="J3:J31">IF(Y3="NÃO CUMPRIU",((IF(D3&gt;$C$34,(G3-D3)-H3,$D$34))-I3)-$C$33,(IF(D3&gt;$C$34,(G3-D3)-H3,$D$34))-I3)</f>
        <v>0</v>
      </c>
      <c r="K3" s="99">
        <f aca="true" t="shared" si="3" ref="K3:K31">IF(G3&gt;$D$33,G3-$D$33,$D$34)</f>
        <v>0</v>
      </c>
      <c r="L3" s="99">
        <f aca="true" t="shared" si="4" ref="L3:L31">IF(OR((J3-C3)=$D$34,(J3-C3)&lt;$D$34),"",IF((J3-C3)&gt;$E$34,$E$34,(J3-C3)))</f>
      </c>
      <c r="M3" s="99">
        <f t="shared" si="0"/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43558</v>
      </c>
      <c r="B4" s="72" t="s">
        <v>95</v>
      </c>
      <c r="C4" s="73">
        <v>0.3333333333333333</v>
      </c>
      <c r="D4" s="98"/>
      <c r="E4" s="98"/>
      <c r="F4" s="98"/>
      <c r="G4" s="98"/>
      <c r="H4" s="99">
        <f t="shared" si="1"/>
        <v>0</v>
      </c>
      <c r="I4" s="98"/>
      <c r="J4" s="99">
        <f t="shared" si="2"/>
        <v>0</v>
      </c>
      <c r="K4" s="99">
        <f t="shared" si="3"/>
        <v>0</v>
      </c>
      <c r="L4" s="99">
        <f t="shared" si="4"/>
      </c>
      <c r="M4" s="99">
        <f t="shared" si="0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43559</v>
      </c>
      <c r="B5" s="72" t="s">
        <v>96</v>
      </c>
      <c r="C5" s="73">
        <v>0.3333333333333333</v>
      </c>
      <c r="D5" s="98"/>
      <c r="E5" s="98"/>
      <c r="F5" s="98"/>
      <c r="G5" s="98"/>
      <c r="H5" s="99">
        <f t="shared" si="1"/>
        <v>0</v>
      </c>
      <c r="I5" s="98"/>
      <c r="J5" s="99">
        <f t="shared" si="2"/>
        <v>0</v>
      </c>
      <c r="K5" s="99">
        <f t="shared" si="3"/>
        <v>0</v>
      </c>
      <c r="L5" s="99">
        <f t="shared" si="4"/>
      </c>
      <c r="M5" s="99">
        <f t="shared" si="0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43560</v>
      </c>
      <c r="B6" s="72" t="s">
        <v>97</v>
      </c>
      <c r="C6" s="73">
        <v>0.3333333333333333</v>
      </c>
      <c r="D6" s="98"/>
      <c r="E6" s="98"/>
      <c r="F6" s="98"/>
      <c r="G6" s="98"/>
      <c r="H6" s="99">
        <f t="shared" si="1"/>
        <v>0</v>
      </c>
      <c r="I6" s="98"/>
      <c r="J6" s="99">
        <f t="shared" si="2"/>
        <v>0</v>
      </c>
      <c r="K6" s="99">
        <f t="shared" si="3"/>
        <v>0</v>
      </c>
      <c r="L6" s="99">
        <f t="shared" si="4"/>
      </c>
      <c r="M6" s="99">
        <f t="shared" si="0"/>
        <v>0.3333333333333333</v>
      </c>
      <c r="N6" s="100"/>
      <c r="P6" s="94">
        <f>IF('MAR-2019'!$P$20="POSITIVO",'MAR-2019'!$P$19,D34)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43561</v>
      </c>
      <c r="B7" s="72" t="s">
        <v>82</v>
      </c>
      <c r="C7" s="73"/>
      <c r="D7" s="73"/>
      <c r="E7" s="73"/>
      <c r="F7" s="73"/>
      <c r="G7" s="73"/>
      <c r="H7" s="74">
        <f t="shared" si="1"/>
        <v>0</v>
      </c>
      <c r="I7" s="73"/>
      <c r="J7" s="74">
        <f t="shared" si="2"/>
        <v>0</v>
      </c>
      <c r="K7" s="74">
        <f t="shared" si="3"/>
        <v>0</v>
      </c>
      <c r="L7" s="74">
        <f t="shared" si="4"/>
      </c>
      <c r="M7" s="74">
        <f t="shared" si="0"/>
      </c>
      <c r="N7" s="75"/>
      <c r="P7" s="94">
        <f>IF('MAR-2019'!P20="NEGATIVO",'MAR-2019'!$P$19,D34)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43562</v>
      </c>
      <c r="B8" s="72" t="s">
        <v>44</v>
      </c>
      <c r="C8" s="73"/>
      <c r="D8" s="73"/>
      <c r="E8" s="73"/>
      <c r="F8" s="73"/>
      <c r="G8" s="73"/>
      <c r="H8" s="74">
        <f t="shared" si="1"/>
        <v>0</v>
      </c>
      <c r="I8" s="73"/>
      <c r="J8" s="74">
        <f t="shared" si="2"/>
        <v>0</v>
      </c>
      <c r="K8" s="74">
        <f t="shared" si="3"/>
        <v>0</v>
      </c>
      <c r="L8" s="74">
        <f t="shared" si="4"/>
      </c>
      <c r="M8" s="74">
        <f t="shared" si="0"/>
      </c>
      <c r="N8" s="7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89">
        <v>43563</v>
      </c>
      <c r="B9" s="90" t="s">
        <v>98</v>
      </c>
      <c r="C9" s="88">
        <v>0.3333333333333333</v>
      </c>
      <c r="D9" s="88"/>
      <c r="E9" s="88"/>
      <c r="F9" s="88"/>
      <c r="G9" s="88"/>
      <c r="H9" s="47">
        <f t="shared" si="1"/>
        <v>0</v>
      </c>
      <c r="I9" s="88"/>
      <c r="J9" s="47">
        <f t="shared" si="2"/>
        <v>0</v>
      </c>
      <c r="K9" s="47">
        <f t="shared" si="3"/>
        <v>0</v>
      </c>
      <c r="L9" s="47">
        <f t="shared" si="4"/>
      </c>
      <c r="M9" s="47">
        <f t="shared" si="0"/>
        <v>0.3333333333333333</v>
      </c>
      <c r="N9" s="7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43564</v>
      </c>
      <c r="B10" s="72" t="s">
        <v>94</v>
      </c>
      <c r="C10" s="73">
        <v>0.3333333333333333</v>
      </c>
      <c r="D10" s="98"/>
      <c r="E10" s="98"/>
      <c r="F10" s="98"/>
      <c r="G10" s="98"/>
      <c r="H10" s="99">
        <f t="shared" si="1"/>
        <v>0</v>
      </c>
      <c r="I10" s="98"/>
      <c r="J10" s="99">
        <f t="shared" si="2"/>
        <v>0</v>
      </c>
      <c r="K10" s="99">
        <f t="shared" si="3"/>
        <v>0</v>
      </c>
      <c r="L10" s="99">
        <f t="shared" si="4"/>
      </c>
      <c r="M10" s="99">
        <f t="shared" si="0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43565</v>
      </c>
      <c r="B11" s="72" t="s">
        <v>95</v>
      </c>
      <c r="C11" s="73">
        <v>0.3333333333333333</v>
      </c>
      <c r="D11" s="98"/>
      <c r="E11" s="98"/>
      <c r="F11" s="98"/>
      <c r="G11" s="98"/>
      <c r="H11" s="99">
        <f t="shared" si="1"/>
        <v>0</v>
      </c>
      <c r="I11" s="98"/>
      <c r="J11" s="99">
        <f t="shared" si="2"/>
        <v>0</v>
      </c>
      <c r="K11" s="99">
        <f t="shared" si="3"/>
        <v>0</v>
      </c>
      <c r="L11" s="99">
        <f t="shared" si="4"/>
      </c>
      <c r="M11" s="99">
        <f t="shared" si="0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43566</v>
      </c>
      <c r="B12" s="72" t="s">
        <v>96</v>
      </c>
      <c r="C12" s="73">
        <v>0.3333333333333333</v>
      </c>
      <c r="D12" s="98"/>
      <c r="E12" s="98"/>
      <c r="F12" s="98"/>
      <c r="G12" s="98"/>
      <c r="H12" s="99">
        <f t="shared" si="1"/>
        <v>0</v>
      </c>
      <c r="I12" s="98"/>
      <c r="J12" s="99">
        <f t="shared" si="2"/>
        <v>0</v>
      </c>
      <c r="K12" s="99">
        <f t="shared" si="3"/>
        <v>0</v>
      </c>
      <c r="L12" s="99">
        <f t="shared" si="4"/>
      </c>
      <c r="M12" s="99">
        <f t="shared" si="0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43567</v>
      </c>
      <c r="B13" s="72" t="s">
        <v>97</v>
      </c>
      <c r="C13" s="73">
        <v>0.3333333333333333</v>
      </c>
      <c r="D13" s="98"/>
      <c r="E13" s="98"/>
      <c r="F13" s="98"/>
      <c r="G13" s="98"/>
      <c r="H13" s="99">
        <f t="shared" si="1"/>
        <v>0</v>
      </c>
      <c r="I13" s="98"/>
      <c r="J13" s="99">
        <f t="shared" si="2"/>
        <v>0</v>
      </c>
      <c r="K13" s="99">
        <f t="shared" si="3"/>
        <v>0</v>
      </c>
      <c r="L13" s="99">
        <f t="shared" si="4"/>
      </c>
      <c r="M13" s="99">
        <f t="shared" si="0"/>
        <v>0.3333333333333333</v>
      </c>
      <c r="N13" s="100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43568</v>
      </c>
      <c r="B14" s="72" t="s">
        <v>82</v>
      </c>
      <c r="C14" s="73"/>
      <c r="D14" s="73"/>
      <c r="E14" s="73"/>
      <c r="F14" s="73"/>
      <c r="G14" s="73"/>
      <c r="H14" s="74">
        <f t="shared" si="1"/>
        <v>0</v>
      </c>
      <c r="I14" s="73"/>
      <c r="J14" s="74">
        <f t="shared" si="2"/>
        <v>0</v>
      </c>
      <c r="K14" s="74">
        <f t="shared" si="3"/>
        <v>0</v>
      </c>
      <c r="L14" s="74">
        <f t="shared" si="4"/>
      </c>
      <c r="M14" s="74">
        <f t="shared" si="0"/>
      </c>
      <c r="N14" s="75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43569</v>
      </c>
      <c r="B15" s="72" t="s">
        <v>44</v>
      </c>
      <c r="C15" s="73"/>
      <c r="D15" s="76"/>
      <c r="E15" s="76"/>
      <c r="F15" s="76"/>
      <c r="G15" s="76"/>
      <c r="H15" s="74">
        <f t="shared" si="1"/>
        <v>0</v>
      </c>
      <c r="I15" s="73"/>
      <c r="J15" s="74">
        <f t="shared" si="2"/>
        <v>0</v>
      </c>
      <c r="K15" s="74">
        <f t="shared" si="3"/>
        <v>0</v>
      </c>
      <c r="L15" s="74">
        <f t="shared" si="4"/>
      </c>
      <c r="M15" s="74">
        <f t="shared" si="0"/>
      </c>
      <c r="N15" s="7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43570</v>
      </c>
      <c r="B16" s="72" t="s">
        <v>98</v>
      </c>
      <c r="C16" s="73">
        <v>0.3333333333333333</v>
      </c>
      <c r="D16" s="98"/>
      <c r="E16" s="98"/>
      <c r="F16" s="98"/>
      <c r="G16" s="98"/>
      <c r="H16" s="99">
        <f t="shared" si="1"/>
        <v>0</v>
      </c>
      <c r="I16" s="98"/>
      <c r="J16" s="99">
        <f t="shared" si="2"/>
        <v>0</v>
      </c>
      <c r="K16" s="99">
        <f t="shared" si="3"/>
        <v>0</v>
      </c>
      <c r="L16" s="99">
        <f t="shared" si="4"/>
      </c>
      <c r="M16" s="99">
        <f t="shared" si="0"/>
        <v>0.3333333333333333</v>
      </c>
      <c r="N16" s="100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43571</v>
      </c>
      <c r="B17" s="72" t="s">
        <v>94</v>
      </c>
      <c r="C17" s="73">
        <v>0.3333333333333333</v>
      </c>
      <c r="D17" s="98"/>
      <c r="E17" s="98"/>
      <c r="F17" s="98"/>
      <c r="G17" s="98"/>
      <c r="H17" s="99">
        <f t="shared" si="1"/>
        <v>0</v>
      </c>
      <c r="I17" s="98"/>
      <c r="J17" s="99">
        <f t="shared" si="2"/>
        <v>0</v>
      </c>
      <c r="K17" s="99">
        <f t="shared" si="3"/>
        <v>0</v>
      </c>
      <c r="L17" s="99">
        <f t="shared" si="4"/>
      </c>
      <c r="M17" s="99">
        <f t="shared" si="0"/>
        <v>0.3333333333333333</v>
      </c>
      <c r="N17" s="100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43572</v>
      </c>
      <c r="B18" s="72" t="s">
        <v>95</v>
      </c>
      <c r="C18" s="73">
        <v>0.3333333333333333</v>
      </c>
      <c r="D18" s="98"/>
      <c r="E18" s="98"/>
      <c r="F18" s="98"/>
      <c r="G18" s="98"/>
      <c r="H18" s="99">
        <f t="shared" si="1"/>
        <v>0</v>
      </c>
      <c r="I18" s="98"/>
      <c r="J18" s="99">
        <f t="shared" si="2"/>
        <v>0</v>
      </c>
      <c r="K18" s="99">
        <f t="shared" si="3"/>
        <v>0</v>
      </c>
      <c r="L18" s="99">
        <f t="shared" si="4"/>
      </c>
      <c r="M18" s="99">
        <f t="shared" si="0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43573</v>
      </c>
      <c r="B19" s="72" t="s">
        <v>96</v>
      </c>
      <c r="C19" s="73">
        <v>0.3333333333333333</v>
      </c>
      <c r="D19" s="98"/>
      <c r="E19" s="98"/>
      <c r="F19" s="98"/>
      <c r="G19" s="98"/>
      <c r="H19" s="99">
        <f t="shared" si="1"/>
        <v>0</v>
      </c>
      <c r="I19" s="98"/>
      <c r="J19" s="99">
        <f t="shared" si="2"/>
        <v>0</v>
      </c>
      <c r="K19" s="99">
        <f t="shared" si="3"/>
        <v>0</v>
      </c>
      <c r="L19" s="99">
        <f t="shared" si="4"/>
      </c>
      <c r="M19" s="99">
        <f t="shared" si="0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89">
        <v>43574</v>
      </c>
      <c r="B20" s="90" t="s">
        <v>97</v>
      </c>
      <c r="C20" s="88"/>
      <c r="D20" s="88"/>
      <c r="E20" s="88"/>
      <c r="F20" s="88"/>
      <c r="G20" s="88"/>
      <c r="H20" s="47">
        <f t="shared" si="1"/>
        <v>0</v>
      </c>
      <c r="I20" s="88"/>
      <c r="J20" s="47">
        <f t="shared" si="2"/>
        <v>0</v>
      </c>
      <c r="K20" s="47">
        <f t="shared" si="3"/>
        <v>0</v>
      </c>
      <c r="L20" s="47">
        <f t="shared" si="4"/>
      </c>
      <c r="M20" s="47">
        <f t="shared" si="0"/>
      </c>
      <c r="N20" s="7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43575</v>
      </c>
      <c r="B21" s="72" t="s">
        <v>82</v>
      </c>
      <c r="C21" s="73"/>
      <c r="D21" s="73"/>
      <c r="E21" s="73"/>
      <c r="F21" s="73"/>
      <c r="G21" s="73"/>
      <c r="H21" s="74">
        <f t="shared" si="1"/>
        <v>0</v>
      </c>
      <c r="I21" s="73"/>
      <c r="J21" s="74">
        <f t="shared" si="2"/>
        <v>0</v>
      </c>
      <c r="K21" s="74">
        <f t="shared" si="3"/>
        <v>0</v>
      </c>
      <c r="L21" s="74">
        <f t="shared" si="4"/>
      </c>
      <c r="M21" s="74">
        <f t="shared" si="0"/>
      </c>
      <c r="N21" s="7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43576</v>
      </c>
      <c r="B22" s="72" t="s">
        <v>44</v>
      </c>
      <c r="C22" s="73"/>
      <c r="D22" s="76"/>
      <c r="E22" s="76"/>
      <c r="F22" s="76"/>
      <c r="G22" s="76"/>
      <c r="H22" s="74">
        <f t="shared" si="1"/>
        <v>0</v>
      </c>
      <c r="I22" s="73"/>
      <c r="J22" s="74">
        <f t="shared" si="2"/>
        <v>0</v>
      </c>
      <c r="K22" s="74">
        <f t="shared" si="3"/>
        <v>0</v>
      </c>
      <c r="L22" s="74">
        <f t="shared" si="4"/>
      </c>
      <c r="M22" s="74">
        <f t="shared" si="0"/>
      </c>
      <c r="N22" s="7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43577</v>
      </c>
      <c r="B23" s="72" t="s">
        <v>98</v>
      </c>
      <c r="C23" s="73">
        <v>0.3333333333333333</v>
      </c>
      <c r="D23" s="98"/>
      <c r="E23" s="98"/>
      <c r="F23" s="98"/>
      <c r="G23" s="98"/>
      <c r="H23" s="99">
        <f t="shared" si="1"/>
        <v>0</v>
      </c>
      <c r="I23" s="98"/>
      <c r="J23" s="99">
        <f t="shared" si="2"/>
        <v>0</v>
      </c>
      <c r="K23" s="99">
        <f t="shared" si="3"/>
        <v>0</v>
      </c>
      <c r="L23" s="99">
        <f t="shared" si="4"/>
      </c>
      <c r="M23" s="99">
        <f t="shared" si="0"/>
        <v>0.3333333333333333</v>
      </c>
      <c r="N23" s="10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43578</v>
      </c>
      <c r="B24" s="72" t="s">
        <v>94</v>
      </c>
      <c r="C24" s="73">
        <v>0.3333333333333333</v>
      </c>
      <c r="D24" s="98"/>
      <c r="E24" s="98"/>
      <c r="F24" s="98"/>
      <c r="G24" s="98"/>
      <c r="H24" s="99">
        <f t="shared" si="1"/>
        <v>0</v>
      </c>
      <c r="I24" s="98"/>
      <c r="J24" s="99">
        <f t="shared" si="2"/>
        <v>0</v>
      </c>
      <c r="K24" s="99">
        <f t="shared" si="3"/>
        <v>0</v>
      </c>
      <c r="L24" s="99">
        <f t="shared" si="4"/>
      </c>
      <c r="M24" s="99">
        <f t="shared" si="0"/>
        <v>0.3333333333333333</v>
      </c>
      <c r="N24" s="100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43579</v>
      </c>
      <c r="B25" s="72" t="s">
        <v>95</v>
      </c>
      <c r="C25" s="73">
        <v>0.3333333333333333</v>
      </c>
      <c r="D25" s="98"/>
      <c r="E25" s="98"/>
      <c r="F25" s="98"/>
      <c r="G25" s="98"/>
      <c r="H25" s="99">
        <f t="shared" si="1"/>
        <v>0</v>
      </c>
      <c r="I25" s="98"/>
      <c r="J25" s="99">
        <f t="shared" si="2"/>
        <v>0</v>
      </c>
      <c r="K25" s="99">
        <f t="shared" si="3"/>
        <v>0</v>
      </c>
      <c r="L25" s="99">
        <f t="shared" si="4"/>
      </c>
      <c r="M25" s="99">
        <f t="shared" si="0"/>
        <v>0.3333333333333333</v>
      </c>
      <c r="N25" s="100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43580</v>
      </c>
      <c r="B26" s="72" t="s">
        <v>96</v>
      </c>
      <c r="C26" s="73">
        <v>0.3333333333333333</v>
      </c>
      <c r="D26" s="98"/>
      <c r="E26" s="98"/>
      <c r="F26" s="98"/>
      <c r="G26" s="98"/>
      <c r="H26" s="99">
        <f t="shared" si="1"/>
        <v>0</v>
      </c>
      <c r="I26" s="98"/>
      <c r="J26" s="99">
        <f t="shared" si="2"/>
        <v>0</v>
      </c>
      <c r="K26" s="99">
        <f t="shared" si="3"/>
        <v>0</v>
      </c>
      <c r="L26" s="99">
        <f t="shared" si="4"/>
      </c>
      <c r="M26" s="99">
        <f t="shared" si="0"/>
        <v>0.3333333333333333</v>
      </c>
      <c r="N26" s="100"/>
      <c r="R26" s="10"/>
      <c r="W26" s="6">
        <v>25</v>
      </c>
      <c r="X26" s="2"/>
      <c r="Y26" s="2"/>
      <c r="Z26" s="2"/>
    </row>
    <row r="27" spans="1:26" ht="15" customHeight="1">
      <c r="A27" s="71">
        <v>43581</v>
      </c>
      <c r="B27" s="72" t="s">
        <v>97</v>
      </c>
      <c r="C27" s="73">
        <v>0.3333333333333333</v>
      </c>
      <c r="D27" s="98"/>
      <c r="E27" s="98"/>
      <c r="F27" s="98"/>
      <c r="G27" s="98"/>
      <c r="H27" s="99">
        <f t="shared" si="1"/>
        <v>0</v>
      </c>
      <c r="I27" s="98"/>
      <c r="J27" s="99">
        <f t="shared" si="2"/>
        <v>0</v>
      </c>
      <c r="K27" s="99">
        <f t="shared" si="3"/>
        <v>0</v>
      </c>
      <c r="L27" s="99">
        <f t="shared" si="4"/>
      </c>
      <c r="M27" s="99">
        <f t="shared" si="0"/>
        <v>0.3333333333333333</v>
      </c>
      <c r="N27" s="100"/>
      <c r="P27" s="61"/>
      <c r="Q27" s="61"/>
      <c r="R27" s="10"/>
      <c r="W27" s="6">
        <v>26</v>
      </c>
      <c r="X27" s="2"/>
      <c r="Y27" s="2"/>
      <c r="Z27" s="2"/>
    </row>
    <row r="28" spans="1:26" ht="15" customHeight="1">
      <c r="A28" s="71">
        <v>43582</v>
      </c>
      <c r="B28" s="72" t="s">
        <v>82</v>
      </c>
      <c r="C28" s="73"/>
      <c r="D28" s="73"/>
      <c r="E28" s="73"/>
      <c r="F28" s="73"/>
      <c r="G28" s="73"/>
      <c r="H28" s="74">
        <f t="shared" si="1"/>
        <v>0</v>
      </c>
      <c r="I28" s="73"/>
      <c r="J28" s="74">
        <f t="shared" si="2"/>
        <v>0</v>
      </c>
      <c r="K28" s="74">
        <f t="shared" si="3"/>
        <v>0</v>
      </c>
      <c r="L28" s="74">
        <f t="shared" si="4"/>
      </c>
      <c r="M28" s="74">
        <f t="shared" si="0"/>
      </c>
      <c r="N28" s="75"/>
      <c r="P28" s="61"/>
      <c r="Q28" s="61"/>
      <c r="R28" s="5"/>
      <c r="W28" s="6">
        <v>27</v>
      </c>
      <c r="X28" s="2"/>
      <c r="Y28" s="2"/>
      <c r="Z28" s="2"/>
    </row>
    <row r="29" spans="1:26" ht="15" customHeight="1">
      <c r="A29" s="71">
        <v>43583</v>
      </c>
      <c r="B29" s="72" t="s">
        <v>44</v>
      </c>
      <c r="C29" s="73"/>
      <c r="D29" s="73"/>
      <c r="E29" s="73"/>
      <c r="F29" s="73"/>
      <c r="G29" s="73"/>
      <c r="H29" s="74">
        <f t="shared" si="1"/>
        <v>0</v>
      </c>
      <c r="I29" s="73"/>
      <c r="J29" s="74">
        <f t="shared" si="2"/>
        <v>0</v>
      </c>
      <c r="K29" s="74">
        <f t="shared" si="3"/>
        <v>0</v>
      </c>
      <c r="L29" s="74">
        <f t="shared" si="4"/>
      </c>
      <c r="M29" s="74">
        <f t="shared" si="0"/>
      </c>
      <c r="N29" s="75"/>
      <c r="P29" s="61"/>
      <c r="Q29" s="61"/>
      <c r="W29" s="6">
        <v>28</v>
      </c>
      <c r="X29" s="2"/>
      <c r="Y29" s="2"/>
      <c r="Z29" s="2"/>
    </row>
    <row r="30" spans="1:26" ht="15" customHeight="1">
      <c r="A30" s="71">
        <v>43584</v>
      </c>
      <c r="B30" s="72" t="s">
        <v>98</v>
      </c>
      <c r="C30" s="73">
        <v>0.3333333333333333</v>
      </c>
      <c r="D30" s="98"/>
      <c r="E30" s="98"/>
      <c r="F30" s="98"/>
      <c r="G30" s="98"/>
      <c r="H30" s="99">
        <f t="shared" si="1"/>
        <v>0</v>
      </c>
      <c r="I30" s="98"/>
      <c r="J30" s="99">
        <f t="shared" si="2"/>
        <v>0</v>
      </c>
      <c r="K30" s="99">
        <f t="shared" si="3"/>
        <v>0</v>
      </c>
      <c r="L30" s="99">
        <f t="shared" si="4"/>
      </c>
      <c r="M30" s="99">
        <f t="shared" si="0"/>
        <v>0.3333333333333333</v>
      </c>
      <c r="N30" s="100"/>
      <c r="P30" s="61"/>
      <c r="Q30" s="61"/>
      <c r="W30" s="6">
        <v>29</v>
      </c>
      <c r="X30" s="2"/>
      <c r="Y30" s="2"/>
      <c r="Z30" s="2"/>
    </row>
    <row r="31" spans="1:26" ht="15" customHeight="1">
      <c r="A31" s="71">
        <v>43585</v>
      </c>
      <c r="B31" s="72" t="s">
        <v>94</v>
      </c>
      <c r="C31" s="73">
        <v>0.3333333333333333</v>
      </c>
      <c r="D31" s="98"/>
      <c r="E31" s="98"/>
      <c r="F31" s="98"/>
      <c r="G31" s="98"/>
      <c r="H31" s="99">
        <f t="shared" si="1"/>
        <v>0</v>
      </c>
      <c r="I31" s="98"/>
      <c r="J31" s="99">
        <f t="shared" si="2"/>
        <v>0</v>
      </c>
      <c r="K31" s="99">
        <f t="shared" si="3"/>
        <v>0</v>
      </c>
      <c r="L31" s="99">
        <f t="shared" si="4"/>
      </c>
      <c r="M31" s="99">
        <f t="shared" si="0"/>
        <v>0.3333333333333333</v>
      </c>
      <c r="N31" s="100"/>
      <c r="Q31" s="4"/>
      <c r="W31" s="6">
        <v>30</v>
      </c>
      <c r="X31" s="2"/>
      <c r="Y31" s="2"/>
      <c r="Z31" s="2"/>
    </row>
    <row r="32" spans="1:26" ht="15" customHeight="1" thickBot="1">
      <c r="A32" s="80"/>
      <c r="B32" s="81"/>
      <c r="C32" s="73"/>
      <c r="D32" s="73"/>
      <c r="E32" s="84"/>
      <c r="F32" s="73"/>
      <c r="G32" s="73"/>
      <c r="H32" s="74">
        <f>IF((F32-E32)=$D$34,$D$34,IF((F32-E32)&lt;$C$33,$C$33,(F32-E32)))</f>
        <v>0</v>
      </c>
      <c r="I32" s="73"/>
      <c r="J32" s="82">
        <f>IF(Y32="NÃO CUMPRIU",((IF(D32&gt;$C$34,(G32-D32)-H32,$D$34))-I32)-$C$33,(IF(D32&gt;$C$34,(G32-D32)-H32,$D$34))-I32)</f>
        <v>0</v>
      </c>
      <c r="K32" s="82">
        <f>IF(G32&gt;$D$33,G32-$D$33,$D$34)</f>
        <v>0</v>
      </c>
      <c r="L32" s="74">
        <f>IF(OR((J32-C32)=$D$34,(J32-C32)&lt;D63),"",IF((J32-C32)&gt;$E$33,$E$33,(J32-C32)))</f>
      </c>
      <c r="M32" s="83">
        <f>IF(J32=C32,"",IF(J32&lt;C32,C32-J32,""))</f>
      </c>
      <c r="N32" s="75"/>
      <c r="W32" s="6">
        <v>31</v>
      </c>
      <c r="X32" s="2"/>
      <c r="Y32" s="2"/>
      <c r="Z32" s="2"/>
    </row>
    <row r="33" spans="1:23" ht="15" customHeight="1" thickTop="1">
      <c r="A33" s="11"/>
      <c r="B33" s="52"/>
      <c r="C33" s="92">
        <v>0.041666666666666664</v>
      </c>
      <c r="D33" s="92">
        <v>0.9166666666666666</v>
      </c>
      <c r="E33" s="51">
        <v>0.2604166666666667</v>
      </c>
      <c r="F33" s="25">
        <v>0.3333333333333333</v>
      </c>
      <c r="G33" s="12"/>
      <c r="H33" s="12"/>
      <c r="I33" s="12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11"/>
      <c r="B34" s="55"/>
      <c r="C34" s="93">
        <v>0.0006944444444444445</v>
      </c>
      <c r="D34" s="93">
        <v>0</v>
      </c>
      <c r="E34" s="25">
        <v>0.08333333333333333</v>
      </c>
      <c r="F34" s="66" t="s">
        <v>74</v>
      </c>
      <c r="G34" s="62"/>
      <c r="H34" s="62"/>
      <c r="I34" s="62"/>
      <c r="J34" s="62"/>
      <c r="K34" s="12"/>
      <c r="L34" s="12"/>
      <c r="M34" s="12"/>
      <c r="N34" s="15"/>
      <c r="W34" s="11"/>
    </row>
    <row r="35" spans="1:23" ht="15" customHeight="1">
      <c r="A35" s="11"/>
      <c r="B35" s="55"/>
      <c r="C35" s="52"/>
      <c r="D35" s="52"/>
      <c r="E35" s="42"/>
      <c r="F35" s="48" t="s">
        <v>88</v>
      </c>
      <c r="G35" s="49"/>
      <c r="H35" s="49"/>
      <c r="I35" s="48"/>
      <c r="J35" s="48"/>
      <c r="K35" s="12"/>
      <c r="L35" s="42"/>
      <c r="M35" s="36"/>
      <c r="N35" s="36"/>
      <c r="O35" s="60"/>
      <c r="P35" s="4" t="s">
        <v>49</v>
      </c>
      <c r="W35" s="11"/>
    </row>
    <row r="36" spans="1:23" ht="15" customHeight="1">
      <c r="A36" s="16"/>
      <c r="B36" s="40" t="s">
        <v>84</v>
      </c>
      <c r="C36" s="41"/>
      <c r="D36" s="42"/>
      <c r="E36" s="42"/>
      <c r="F36" s="43"/>
      <c r="G36" s="43"/>
      <c r="H36" s="43"/>
      <c r="I36" s="43"/>
      <c r="J36" s="41"/>
      <c r="K36" s="41"/>
      <c r="L36" s="41"/>
      <c r="M36" s="41"/>
      <c r="N36" s="41"/>
      <c r="P36" s="4" t="s">
        <v>69</v>
      </c>
      <c r="W36" s="16"/>
    </row>
    <row r="37" spans="1:23" ht="15" customHeight="1">
      <c r="A37" s="16"/>
      <c r="B37" s="41" t="s">
        <v>85</v>
      </c>
      <c r="C37" s="41"/>
      <c r="D37" s="42"/>
      <c r="E37" s="43"/>
      <c r="F37" s="43"/>
      <c r="G37" s="43"/>
      <c r="H37" s="43"/>
      <c r="I37" s="43"/>
      <c r="J37" s="43"/>
      <c r="K37" s="43"/>
      <c r="L37" s="41"/>
      <c r="M37" s="41"/>
      <c r="N37" s="41"/>
      <c r="P37" s="4" t="s">
        <v>86</v>
      </c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J32:K32 K35 I33 H32:H33 I34:L34">
    <cfRule type="cellIs" priority="217" dxfId="1236" operator="equal" stopIfTrue="1">
      <formula>$D$34</formula>
    </cfRule>
  </conditionalFormatting>
  <conditionalFormatting sqref="Y2:Y32">
    <cfRule type="cellIs" priority="214" dxfId="1238" operator="equal" stopIfTrue="1">
      <formula>"NÃO CUMPRIU"</formula>
    </cfRule>
  </conditionalFormatting>
  <conditionalFormatting sqref="D15:G16 D22:G23 D30:G31 A32:M32">
    <cfRule type="expression" priority="210" dxfId="1240" stopIfTrue="1">
      <formula>$B15="dom"</formula>
    </cfRule>
    <cfRule type="expression" priority="211" dxfId="1240" stopIfTrue="1">
      <formula>$B15="sab"</formula>
    </cfRule>
  </conditionalFormatting>
  <conditionalFormatting sqref="D8:G8">
    <cfRule type="expression" priority="205" dxfId="1240" stopIfTrue="1">
      <formula>$B8="dom"</formula>
    </cfRule>
    <cfRule type="expression" priority="206" dxfId="1240" stopIfTrue="1">
      <formula>$B8="sab"</formula>
    </cfRule>
  </conditionalFormatting>
  <conditionalFormatting sqref="D29:G29">
    <cfRule type="expression" priority="199" dxfId="1240" stopIfTrue="1">
      <formula>$B29="dom"</formula>
    </cfRule>
    <cfRule type="expression" priority="200" dxfId="1240" stopIfTrue="1">
      <formula>$B29="sab"</formula>
    </cfRule>
  </conditionalFormatting>
  <conditionalFormatting sqref="A2:A8 A10:A19 A21:A31">
    <cfRule type="expression" priority="197" dxfId="1240" stopIfTrue="1">
      <formula>$B2="dom"</formula>
    </cfRule>
    <cfRule type="expression" priority="198" dxfId="1240" stopIfTrue="1">
      <formula>$B2="sáb"</formula>
    </cfRule>
  </conditionalFormatting>
  <conditionalFormatting sqref="C2:C8 C10:C19 C21:C31">
    <cfRule type="expression" priority="193" dxfId="1240" stopIfTrue="1">
      <formula>$B2="dom"</formula>
    </cfRule>
    <cfRule type="expression" priority="194" dxfId="1240" stopIfTrue="1">
      <formula>$B2="sab"</formula>
    </cfRule>
  </conditionalFormatting>
  <conditionalFormatting sqref="J2:K8 J10:K19 J21:K31">
    <cfRule type="cellIs" priority="192" dxfId="1236" operator="equal" stopIfTrue="1">
      <formula>$D$34</formula>
    </cfRule>
  </conditionalFormatting>
  <conditionalFormatting sqref="I15:K16 J10:K14 I22:K23 J17:K19 I29:K31 J24:K28 I2:K8 J21:K21">
    <cfRule type="expression" priority="190" dxfId="1240" stopIfTrue="1">
      <formula>$B2="dom"</formula>
    </cfRule>
    <cfRule type="expression" priority="191" dxfId="1240" stopIfTrue="1">
      <formula>$B2="sab"</formula>
    </cfRule>
  </conditionalFormatting>
  <conditionalFormatting sqref="D2:G2">
    <cfRule type="expression" priority="188" dxfId="1240" stopIfTrue="1">
      <formula>$B2="dom"</formula>
    </cfRule>
    <cfRule type="expression" priority="189" dxfId="1240" stopIfTrue="1">
      <formula>$B2="sáb"</formula>
    </cfRule>
  </conditionalFormatting>
  <conditionalFormatting sqref="D5:G6">
    <cfRule type="expression" priority="186" dxfId="1240" stopIfTrue="1">
      <formula>$B5="dom"</formula>
    </cfRule>
    <cfRule type="expression" priority="187" dxfId="1240" stopIfTrue="1">
      <formula>$B5="sab"</formula>
    </cfRule>
  </conditionalFormatting>
  <conditionalFormatting sqref="D3:G3">
    <cfRule type="expression" priority="184" dxfId="1240" stopIfTrue="1">
      <formula>$B3="dom"</formula>
    </cfRule>
    <cfRule type="expression" priority="185" dxfId="1240" stopIfTrue="1">
      <formula>$B3="sáb"</formula>
    </cfRule>
  </conditionalFormatting>
  <conditionalFormatting sqref="H2:H8 H10:H19 H21:H31">
    <cfRule type="cellIs" priority="183" dxfId="1236" operator="equal" stopIfTrue="1">
      <formula>$D$34</formula>
    </cfRule>
  </conditionalFormatting>
  <conditionalFormatting sqref="H2:H8 H10:H19 H21:H31">
    <cfRule type="expression" priority="181" dxfId="1240" stopIfTrue="1">
      <formula>$B2="dom"</formula>
    </cfRule>
    <cfRule type="expression" priority="182" dxfId="1240" stopIfTrue="1">
      <formula>$B2="sab"</formula>
    </cfRule>
  </conditionalFormatting>
  <conditionalFormatting sqref="D4:G4">
    <cfRule type="expression" priority="179" dxfId="1240" stopIfTrue="1">
      <formula>$B4="dom"</formula>
    </cfRule>
    <cfRule type="expression" priority="180" dxfId="1240" stopIfTrue="1">
      <formula>$B4="sáb"</formula>
    </cfRule>
  </conditionalFormatting>
  <conditionalFormatting sqref="D7:G7">
    <cfRule type="expression" priority="177" dxfId="1240" stopIfTrue="1">
      <formula>$B7="dom"</formula>
    </cfRule>
    <cfRule type="expression" priority="178" dxfId="1240" stopIfTrue="1">
      <formula>$B7="sáb"</formula>
    </cfRule>
  </conditionalFormatting>
  <conditionalFormatting sqref="N32 N2">
    <cfRule type="expression" priority="172" dxfId="1240" stopIfTrue="1">
      <formula>$B2="dom"</formula>
    </cfRule>
    <cfRule type="expression" priority="173" dxfId="1240" stopIfTrue="1">
      <formula>$B2="sáb"</formula>
    </cfRule>
  </conditionalFormatting>
  <conditionalFormatting sqref="D10:G14 I10:I14">
    <cfRule type="expression" priority="148" dxfId="1240" stopIfTrue="1">
      <formula>$B10="dom"</formula>
    </cfRule>
    <cfRule type="expression" priority="149" dxfId="1240" stopIfTrue="1">
      <formula>$B10="sáb"</formula>
    </cfRule>
  </conditionalFormatting>
  <conditionalFormatting sqref="I17:I19 I21">
    <cfRule type="expression" priority="145" dxfId="1240" stopIfTrue="1">
      <formula>$B17="dom"</formula>
    </cfRule>
    <cfRule type="expression" priority="146" dxfId="1240" stopIfTrue="1">
      <formula>$B17="sáb"</formula>
    </cfRule>
  </conditionalFormatting>
  <conditionalFormatting sqref="I24:I28">
    <cfRule type="expression" priority="142" dxfId="1240" stopIfTrue="1">
      <formula>$B24="dom"</formula>
    </cfRule>
    <cfRule type="expression" priority="143" dxfId="1240" stopIfTrue="1">
      <formula>$B24="sáb"</formula>
    </cfRule>
  </conditionalFormatting>
  <conditionalFormatting sqref="M2:M8 M10:M19 M21:M31">
    <cfRule type="cellIs" priority="133" dxfId="1236" operator="equal" stopIfTrue="1">
      <formula>$D$34</formula>
    </cfRule>
  </conditionalFormatting>
  <conditionalFormatting sqref="M2:M8 M10:M19 M21:M31">
    <cfRule type="expression" priority="131" dxfId="1240" stopIfTrue="1">
      <formula>$B2="dom"</formula>
    </cfRule>
    <cfRule type="expression" priority="132" dxfId="1240" stopIfTrue="1">
      <formula>$B2="sáb"</formula>
    </cfRule>
  </conditionalFormatting>
  <conditionalFormatting sqref="M2:M8 M10:M19 M21:M31">
    <cfRule type="expression" priority="129" dxfId="1240" stopIfTrue="1">
      <formula>$B2="dom"</formula>
    </cfRule>
    <cfRule type="expression" priority="130" dxfId="1240" stopIfTrue="1">
      <formula>$B2="sáb"</formula>
    </cfRule>
  </conditionalFormatting>
  <conditionalFormatting sqref="M2:M8 M10:M19 M21:M31">
    <cfRule type="expression" priority="128" dxfId="1240" stopIfTrue="1">
      <formula>$B2="dom"</formula>
    </cfRule>
  </conditionalFormatting>
  <conditionalFormatting sqref="M2:M8 M10:M19 M21:M31">
    <cfRule type="expression" priority="126" dxfId="1240" stopIfTrue="1">
      <formula>$B2="dom"</formula>
    </cfRule>
    <cfRule type="expression" priority="127" dxfId="1240" stopIfTrue="1">
      <formula>$B2="sáb"</formula>
    </cfRule>
  </conditionalFormatting>
  <conditionalFormatting sqref="P20">
    <cfRule type="cellIs" priority="122" dxfId="1237" operator="equal" stopIfTrue="1">
      <formula>"POSITIVO"</formula>
    </cfRule>
    <cfRule type="cellIs" priority="123" dxfId="1238" operator="equal" stopIfTrue="1">
      <formula>"NEGATIVO"</formula>
    </cfRule>
  </conditionalFormatting>
  <conditionalFormatting sqref="L2:L7 L10:L14 L16:L19 L23:L28 L21">
    <cfRule type="expression" priority="118" dxfId="1240" stopIfTrue="1">
      <formula>$B2="dom"</formula>
    </cfRule>
    <cfRule type="expression" priority="119" dxfId="1240" stopIfTrue="1">
      <formula>$B2="sab"</formula>
    </cfRule>
  </conditionalFormatting>
  <conditionalFormatting sqref="D24:G27">
    <cfRule type="expression" priority="92" dxfId="1240" stopIfTrue="1">
      <formula>$B24="dom"</formula>
    </cfRule>
    <cfRule type="expression" priority="93" dxfId="1240" stopIfTrue="1">
      <formula>$B24="sáb"</formula>
    </cfRule>
  </conditionalFormatting>
  <conditionalFormatting sqref="D28:G28">
    <cfRule type="expression" priority="90" dxfId="1240" stopIfTrue="1">
      <formula>$B28="dom"</formula>
    </cfRule>
    <cfRule type="expression" priority="91" dxfId="1240" stopIfTrue="1">
      <formula>$B28="sáb"</formula>
    </cfRule>
  </conditionalFormatting>
  <conditionalFormatting sqref="D17:G19 D21:G21">
    <cfRule type="expression" priority="88" dxfId="1240" stopIfTrue="1">
      <formula>$B17="dom"</formula>
    </cfRule>
    <cfRule type="expression" priority="89" dxfId="1240" stopIfTrue="1">
      <formula>$B17="sáb"</formula>
    </cfRule>
  </conditionalFormatting>
  <conditionalFormatting sqref="L8">
    <cfRule type="expression" priority="80" dxfId="1240" stopIfTrue="1">
      <formula>$B8="dom"</formula>
    </cfRule>
    <cfRule type="expression" priority="81" dxfId="1240" stopIfTrue="1">
      <formula>$B8="sab"</formula>
    </cfRule>
  </conditionalFormatting>
  <conditionalFormatting sqref="L15">
    <cfRule type="expression" priority="78" dxfId="1240" stopIfTrue="1">
      <formula>$B15="dom"</formula>
    </cfRule>
    <cfRule type="expression" priority="79" dxfId="1240" stopIfTrue="1">
      <formula>$B15="sab"</formula>
    </cfRule>
  </conditionalFormatting>
  <conditionalFormatting sqref="L22">
    <cfRule type="expression" priority="76" dxfId="1240" stopIfTrue="1">
      <formula>$B22="dom"</formula>
    </cfRule>
    <cfRule type="expression" priority="77" dxfId="1240" stopIfTrue="1">
      <formula>$B22="sab"</formula>
    </cfRule>
  </conditionalFormatting>
  <conditionalFormatting sqref="L29:L31">
    <cfRule type="expression" priority="74" dxfId="1240" stopIfTrue="1">
      <formula>$B29="dom"</formula>
    </cfRule>
    <cfRule type="expression" priority="75" dxfId="1240" stopIfTrue="1">
      <formula>$B29="sab"</formula>
    </cfRule>
  </conditionalFormatting>
  <conditionalFormatting sqref="P6:P7">
    <cfRule type="cellIs" priority="73" dxfId="1239" operator="equal" stopIfTrue="1">
      <formula>$D$34</formula>
    </cfRule>
  </conditionalFormatting>
  <conditionalFormatting sqref="N3:N8 N10:N19 N21:N31">
    <cfRule type="expression" priority="71" dxfId="1240" stopIfTrue="1">
      <formula>$B3="dom"</formula>
    </cfRule>
    <cfRule type="expression" priority="72" dxfId="1240" stopIfTrue="1">
      <formula>$B3="sáb"</formula>
    </cfRule>
  </conditionalFormatting>
  <conditionalFormatting sqref="N3:N8 N10:N19 N21:N31">
    <cfRule type="expression" priority="69" dxfId="1241" stopIfTrue="1">
      <formula>$B3="dom"</formula>
    </cfRule>
    <cfRule type="expression" priority="70" dxfId="1241" stopIfTrue="1">
      <formula>$B3="sáb"</formula>
    </cfRule>
  </conditionalFormatting>
  <conditionalFormatting sqref="N3:N8 N10:N19 N21:N31">
    <cfRule type="expression" priority="67" dxfId="1240" stopIfTrue="1">
      <formula>$B3="dom"</formula>
    </cfRule>
    <cfRule type="expression" priority="68" dxfId="1240" stopIfTrue="1">
      <formula>$B3="sáb"</formula>
    </cfRule>
  </conditionalFormatting>
  <conditionalFormatting sqref="L9">
    <cfRule type="expression" priority="63" dxfId="1240" stopIfTrue="1">
      <formula>$B9="dom"</formula>
    </cfRule>
    <cfRule type="expression" priority="64" dxfId="1240" stopIfTrue="1">
      <formula>$B9="sab"</formula>
    </cfRule>
  </conditionalFormatting>
  <conditionalFormatting sqref="L9">
    <cfRule type="expression" priority="65" dxfId="1240" stopIfTrue="1">
      <formula>$B9="dom"</formula>
    </cfRule>
    <cfRule type="expression" priority="66" dxfId="1240" stopIfTrue="1">
      <formula>$B9="sáb"</formula>
    </cfRule>
  </conditionalFormatting>
  <conditionalFormatting sqref="A9">
    <cfRule type="expression" priority="61" dxfId="1240" stopIfTrue="1">
      <formula>$B9="dom"</formula>
    </cfRule>
    <cfRule type="expression" priority="62" dxfId="1240" stopIfTrue="1">
      <formula>$B9="sáb"</formula>
    </cfRule>
  </conditionalFormatting>
  <conditionalFormatting sqref="C9">
    <cfRule type="expression" priority="57" dxfId="1240" stopIfTrue="1">
      <formula>$B9="dom"</formula>
    </cfRule>
    <cfRule type="expression" priority="58" dxfId="1240" stopIfTrue="1">
      <formula>$B9="sab"</formula>
    </cfRule>
  </conditionalFormatting>
  <conditionalFormatting sqref="I9">
    <cfRule type="expression" priority="55" dxfId="1240" stopIfTrue="1">
      <formula>$B9="dom"</formula>
    </cfRule>
    <cfRule type="expression" priority="56" dxfId="1240" stopIfTrue="1">
      <formula>$B9="sab"</formula>
    </cfRule>
  </conditionalFormatting>
  <conditionalFormatting sqref="H9">
    <cfRule type="cellIs" priority="54" dxfId="1236" operator="equal" stopIfTrue="1">
      <formula>$D$35</formula>
    </cfRule>
  </conditionalFormatting>
  <conditionalFormatting sqref="H9">
    <cfRule type="expression" priority="52" dxfId="1240" stopIfTrue="1">
      <formula>$B9="dom"</formula>
    </cfRule>
    <cfRule type="expression" priority="53" dxfId="1240" stopIfTrue="1">
      <formula>$B9="sab"</formula>
    </cfRule>
  </conditionalFormatting>
  <conditionalFormatting sqref="N9">
    <cfRule type="expression" priority="50" dxfId="1240" stopIfTrue="1">
      <formula>$B9="dom"</formula>
    </cfRule>
    <cfRule type="expression" priority="51" dxfId="1240" stopIfTrue="1">
      <formula>$B9="sáb"</formula>
    </cfRule>
  </conditionalFormatting>
  <conditionalFormatting sqref="N9 A9 H9:I9 C9">
    <cfRule type="expression" priority="48" dxfId="1241" stopIfTrue="1">
      <formula>$B9="dom"</formula>
    </cfRule>
    <cfRule type="expression" priority="49" dxfId="1241" stopIfTrue="1">
      <formula>$B9="sáb"</formula>
    </cfRule>
  </conditionalFormatting>
  <conditionalFormatting sqref="N9 A9 H9:I9 C9">
    <cfRule type="expression" priority="46" dxfId="1242" stopIfTrue="1">
      <formula>$B9="dom"</formula>
    </cfRule>
    <cfRule type="expression" priority="47" dxfId="1240" stopIfTrue="1">
      <formula>$B9="sáb"</formula>
    </cfRule>
  </conditionalFormatting>
  <conditionalFormatting sqref="M9">
    <cfRule type="cellIs" priority="45" dxfId="1236" operator="equal" stopIfTrue="1">
      <formula>$D$35</formula>
    </cfRule>
  </conditionalFormatting>
  <conditionalFormatting sqref="M9">
    <cfRule type="expression" priority="43" dxfId="1240" stopIfTrue="1">
      <formula>$B9="dom"</formula>
    </cfRule>
    <cfRule type="expression" priority="44" dxfId="1240" stopIfTrue="1">
      <formula>$B9="sáb"</formula>
    </cfRule>
  </conditionalFormatting>
  <conditionalFormatting sqref="M9">
    <cfRule type="expression" priority="41" dxfId="1240" stopIfTrue="1">
      <formula>$B9="dom"</formula>
    </cfRule>
    <cfRule type="expression" priority="42" dxfId="1240" stopIfTrue="1">
      <formula>$B9="sáb"</formula>
    </cfRule>
  </conditionalFormatting>
  <conditionalFormatting sqref="M9">
    <cfRule type="expression" priority="40" dxfId="1240" stopIfTrue="1">
      <formula>$B9="dom"</formula>
    </cfRule>
  </conditionalFormatting>
  <conditionalFormatting sqref="M9">
    <cfRule type="expression" priority="38" dxfId="1240" stopIfTrue="1">
      <formula>$B9="dom"</formula>
    </cfRule>
    <cfRule type="expression" priority="39" dxfId="1240" stopIfTrue="1">
      <formula>$B9="sáb"</formula>
    </cfRule>
  </conditionalFormatting>
  <conditionalFormatting sqref="D9:G9">
    <cfRule type="expression" priority="36" dxfId="1240" stopIfTrue="1">
      <formula>$B9="dom"</formula>
    </cfRule>
    <cfRule type="expression" priority="37" dxfId="1240" stopIfTrue="1">
      <formula>$B9="sáb"</formula>
    </cfRule>
  </conditionalFormatting>
  <conditionalFormatting sqref="J9:K9">
    <cfRule type="expression" priority="34" dxfId="1240" stopIfTrue="1">
      <formula>$B9="dom"</formula>
    </cfRule>
    <cfRule type="expression" priority="35" dxfId="1240" stopIfTrue="1">
      <formula>$B9="sáb"</formula>
    </cfRule>
  </conditionalFormatting>
  <conditionalFormatting sqref="L20">
    <cfRule type="expression" priority="30" dxfId="1240" stopIfTrue="1">
      <formula>$B20="dom"</formula>
    </cfRule>
    <cfRule type="expression" priority="31" dxfId="1240" stopIfTrue="1">
      <formula>$B20="sab"</formula>
    </cfRule>
  </conditionalFormatting>
  <conditionalFormatting sqref="L20">
    <cfRule type="expression" priority="32" dxfId="1240" stopIfTrue="1">
      <formula>$B20="dom"</formula>
    </cfRule>
    <cfRule type="expression" priority="33" dxfId="1240" stopIfTrue="1">
      <formula>$B20="sáb"</formula>
    </cfRule>
  </conditionalFormatting>
  <conditionalFormatting sqref="A20">
    <cfRule type="expression" priority="28" dxfId="1240" stopIfTrue="1">
      <formula>$B20="dom"</formula>
    </cfRule>
    <cfRule type="expression" priority="29" dxfId="1240" stopIfTrue="1">
      <formula>$B20="sáb"</formula>
    </cfRule>
  </conditionalFormatting>
  <conditionalFormatting sqref="C20">
    <cfRule type="expression" priority="24" dxfId="1240" stopIfTrue="1">
      <formula>$B20="dom"</formula>
    </cfRule>
    <cfRule type="expression" priority="25" dxfId="1240" stopIfTrue="1">
      <formula>$B20="sab"</formula>
    </cfRule>
  </conditionalFormatting>
  <conditionalFormatting sqref="I20">
    <cfRule type="expression" priority="22" dxfId="1240" stopIfTrue="1">
      <formula>$B20="dom"</formula>
    </cfRule>
    <cfRule type="expression" priority="23" dxfId="1240" stopIfTrue="1">
      <formula>$B20="sab"</formula>
    </cfRule>
  </conditionalFormatting>
  <conditionalFormatting sqref="H20">
    <cfRule type="cellIs" priority="21" dxfId="1236" operator="equal" stopIfTrue="1">
      <formula>$D$35</formula>
    </cfRule>
  </conditionalFormatting>
  <conditionalFormatting sqref="H20">
    <cfRule type="expression" priority="19" dxfId="1240" stopIfTrue="1">
      <formula>$B20="dom"</formula>
    </cfRule>
    <cfRule type="expression" priority="20" dxfId="1240" stopIfTrue="1">
      <formula>$B20="sab"</formula>
    </cfRule>
  </conditionalFormatting>
  <conditionalFormatting sqref="N20">
    <cfRule type="expression" priority="17" dxfId="1240" stopIfTrue="1">
      <formula>$B20="dom"</formula>
    </cfRule>
    <cfRule type="expression" priority="18" dxfId="1240" stopIfTrue="1">
      <formula>$B20="sáb"</formula>
    </cfRule>
  </conditionalFormatting>
  <conditionalFormatting sqref="N20 A20 H20:I20 C20">
    <cfRule type="expression" priority="15" dxfId="1241" stopIfTrue="1">
      <formula>$B20="dom"</formula>
    </cfRule>
    <cfRule type="expression" priority="16" dxfId="1241" stopIfTrue="1">
      <formula>$B20="sáb"</formula>
    </cfRule>
  </conditionalFormatting>
  <conditionalFormatting sqref="N20 A20 H20:I20 C20">
    <cfRule type="expression" priority="13" dxfId="1242" stopIfTrue="1">
      <formula>$B20="dom"</formula>
    </cfRule>
    <cfRule type="expression" priority="14" dxfId="1240" stopIfTrue="1">
      <formula>$B20="sáb"</formula>
    </cfRule>
  </conditionalFormatting>
  <conditionalFormatting sqref="M20">
    <cfRule type="cellIs" priority="12" dxfId="1236" operator="equal" stopIfTrue="1">
      <formula>$D$35</formula>
    </cfRule>
  </conditionalFormatting>
  <conditionalFormatting sqref="M20">
    <cfRule type="expression" priority="10" dxfId="1240" stopIfTrue="1">
      <formula>$B20="dom"</formula>
    </cfRule>
    <cfRule type="expression" priority="11" dxfId="1240" stopIfTrue="1">
      <formula>$B20="sáb"</formula>
    </cfRule>
  </conditionalFormatting>
  <conditionalFormatting sqref="M20">
    <cfRule type="expression" priority="8" dxfId="1240" stopIfTrue="1">
      <formula>$B20="dom"</formula>
    </cfRule>
    <cfRule type="expression" priority="9" dxfId="1240" stopIfTrue="1">
      <formula>$B20="sáb"</formula>
    </cfRule>
  </conditionalFormatting>
  <conditionalFormatting sqref="M20">
    <cfRule type="expression" priority="7" dxfId="1240" stopIfTrue="1">
      <formula>$B20="dom"</formula>
    </cfRule>
  </conditionalFormatting>
  <conditionalFormatting sqref="M20">
    <cfRule type="expression" priority="5" dxfId="1240" stopIfTrue="1">
      <formula>$B20="dom"</formula>
    </cfRule>
    <cfRule type="expression" priority="6" dxfId="1240" stopIfTrue="1">
      <formula>$B20="sáb"</formula>
    </cfRule>
  </conditionalFormatting>
  <conditionalFormatting sqref="D20:G20">
    <cfRule type="expression" priority="3" dxfId="1240" stopIfTrue="1">
      <formula>$B20="dom"</formula>
    </cfRule>
    <cfRule type="expression" priority="4" dxfId="1240" stopIfTrue="1">
      <formula>$B20="sáb"</formula>
    </cfRule>
  </conditionalFormatting>
  <conditionalFormatting sqref="J20:K20">
    <cfRule type="expression" priority="1" dxfId="1240" stopIfTrue="1">
      <formula>$B20="dom"</formula>
    </cfRule>
    <cfRule type="expression" priority="2" dxfId="1240" stopIfTrue="1">
      <formula>$B20="sáb"</formula>
    </cfRule>
  </conditionalFormatting>
  <conditionalFormatting sqref="A2:N32">
    <cfRule type="expression" priority="151" dxfId="1240" stopIfTrue="1">
      <formula>$B2="dom"</formula>
    </cfRule>
    <cfRule type="expression" priority="152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3" sqref="D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89">
        <v>43586</v>
      </c>
      <c r="B2" s="90" t="s">
        <v>95</v>
      </c>
      <c r="C2" s="88"/>
      <c r="D2" s="88"/>
      <c r="E2" s="88"/>
      <c r="F2" s="88"/>
      <c r="G2" s="88"/>
      <c r="H2" s="47">
        <f>IF((F2-E2)=$D$34,$D$34,IF((F2-E2)&lt;$C$33,$C$33,(F2-E2)))</f>
        <v>0</v>
      </c>
      <c r="I2" s="88"/>
      <c r="J2" s="47">
        <f>IF(Y2="NÃO CUMPRIU",((IF(D2&gt;$C$34,(G2-D2)-H2,$D$34))-I2)-$C$33,(IF(D2&gt;$C$34,(G2-D2)-H2,$D$34))-I2)</f>
        <v>0</v>
      </c>
      <c r="K2" s="47">
        <f>IF(G2&gt;$D$33,G2-$D$33,$D$34)</f>
        <v>0</v>
      </c>
      <c r="L2" s="47">
        <f>IF(OR((J2-C2)=$D$34,(J2-C2)&lt;$D$34),"",IF((J2-C2)&gt;$E$34,$E$34,(J2-C2)))</f>
      </c>
      <c r="M2" s="47">
        <f>IF(J2=C2,"",IF(J2&lt;C2,C2-J2,""))</f>
      </c>
      <c r="N2" s="7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43587</v>
      </c>
      <c r="B3" s="72" t="s">
        <v>96</v>
      </c>
      <c r="C3" s="73">
        <v>0.3333333333333333</v>
      </c>
      <c r="D3" s="98"/>
      <c r="E3" s="98"/>
      <c r="F3" s="98"/>
      <c r="G3" s="98"/>
      <c r="H3" s="99">
        <f aca="true" t="shared" si="0" ref="H3:H31">IF((F3-E3)=$D$34,$D$34,IF((F3-E3)&lt;$C$33,$C$33,(F3-E3)))</f>
        <v>0</v>
      </c>
      <c r="I3" s="98"/>
      <c r="J3" s="99">
        <f aca="true" t="shared" si="1" ref="J3:J32">IF(Y3="NÃO CUMPRIU",((IF(D3&gt;$C$34,(G3-D3)-H3,$D$34))-I3)-$C$33,(IF(D3&gt;$C$34,(G3-D3)-H3,$D$34))-I3)</f>
        <v>0</v>
      </c>
      <c r="K3" s="99">
        <f aca="true" t="shared" si="2" ref="K3:K32">IF(G3&gt;$D$33,G3-$D$33,$D$34)</f>
        <v>0</v>
      </c>
      <c r="L3" s="99">
        <f aca="true" t="shared" si="3" ref="L3:L32">IF(OR((J3-C3)=$D$34,(J3-C3)&lt;$D$34),"",IF((J3-C3)&gt;$E$34,$E$34,(J3-C3)))</f>
      </c>
      <c r="M3" s="99">
        <f aca="true" t="shared" si="4" ref="M3:M32">IF(J3=C3,"",IF(J3&lt;C3,C3-J3,""))</f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43588</v>
      </c>
      <c r="B4" s="72" t="s">
        <v>97</v>
      </c>
      <c r="C4" s="73">
        <v>0.3333333333333333</v>
      </c>
      <c r="D4" s="98"/>
      <c r="E4" s="98"/>
      <c r="F4" s="98"/>
      <c r="G4" s="98"/>
      <c r="H4" s="99">
        <f t="shared" si="0"/>
        <v>0</v>
      </c>
      <c r="I4" s="98"/>
      <c r="J4" s="99">
        <f t="shared" si="1"/>
        <v>0</v>
      </c>
      <c r="K4" s="99">
        <f t="shared" si="2"/>
        <v>0</v>
      </c>
      <c r="L4" s="99">
        <f t="shared" si="3"/>
      </c>
      <c r="M4" s="99">
        <f t="shared" si="4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43589</v>
      </c>
      <c r="B5" s="72" t="s">
        <v>82</v>
      </c>
      <c r="C5" s="73"/>
      <c r="D5" s="73"/>
      <c r="E5" s="73"/>
      <c r="F5" s="73"/>
      <c r="G5" s="73"/>
      <c r="H5" s="74">
        <f t="shared" si="0"/>
        <v>0</v>
      </c>
      <c r="I5" s="73"/>
      <c r="J5" s="74">
        <f t="shared" si="1"/>
        <v>0</v>
      </c>
      <c r="K5" s="74">
        <f t="shared" si="2"/>
        <v>0</v>
      </c>
      <c r="L5" s="74">
        <f t="shared" si="3"/>
      </c>
      <c r="M5" s="74">
        <f t="shared" si="4"/>
      </c>
      <c r="N5" s="75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43590</v>
      </c>
      <c r="B6" s="72" t="s">
        <v>44</v>
      </c>
      <c r="C6" s="73"/>
      <c r="D6" s="73"/>
      <c r="E6" s="73"/>
      <c r="F6" s="73"/>
      <c r="G6" s="73"/>
      <c r="H6" s="74">
        <f t="shared" si="0"/>
        <v>0</v>
      </c>
      <c r="I6" s="73"/>
      <c r="J6" s="74">
        <f t="shared" si="1"/>
        <v>0</v>
      </c>
      <c r="K6" s="74">
        <f t="shared" si="2"/>
        <v>0</v>
      </c>
      <c r="L6" s="74">
        <f t="shared" si="3"/>
      </c>
      <c r="M6" s="74">
        <f t="shared" si="4"/>
      </c>
      <c r="N6" s="75"/>
      <c r="P6" s="94">
        <f>IF('ABR-2019'!$P$20="POSITIVO",'ABR-2019'!$P$19,D34)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43591</v>
      </c>
      <c r="B7" s="72" t="s">
        <v>98</v>
      </c>
      <c r="C7" s="73">
        <v>0.3333333333333333</v>
      </c>
      <c r="D7" s="98"/>
      <c r="E7" s="98"/>
      <c r="F7" s="98"/>
      <c r="G7" s="98"/>
      <c r="H7" s="99">
        <f t="shared" si="0"/>
        <v>0</v>
      </c>
      <c r="I7" s="98"/>
      <c r="J7" s="99">
        <f t="shared" si="1"/>
        <v>0</v>
      </c>
      <c r="K7" s="99">
        <f t="shared" si="2"/>
        <v>0</v>
      </c>
      <c r="L7" s="99">
        <f t="shared" si="3"/>
      </c>
      <c r="M7" s="99">
        <f t="shared" si="4"/>
        <v>0.3333333333333333</v>
      </c>
      <c r="N7" s="100"/>
      <c r="P7" s="94">
        <f>IF('ABR-2019'!P20="NEGATIVO",'ABR-2019'!$P$19,D34)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43592</v>
      </c>
      <c r="B8" s="72" t="s">
        <v>94</v>
      </c>
      <c r="C8" s="73">
        <v>0.3333333333333333</v>
      </c>
      <c r="D8" s="98"/>
      <c r="E8" s="98"/>
      <c r="F8" s="98"/>
      <c r="G8" s="98"/>
      <c r="H8" s="99">
        <f t="shared" si="0"/>
        <v>0</v>
      </c>
      <c r="I8" s="98"/>
      <c r="J8" s="99">
        <f t="shared" si="1"/>
        <v>0</v>
      </c>
      <c r="K8" s="99">
        <f t="shared" si="2"/>
        <v>0</v>
      </c>
      <c r="L8" s="99">
        <f t="shared" si="3"/>
      </c>
      <c r="M8" s="99">
        <f t="shared" si="4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43593</v>
      </c>
      <c r="B9" s="72" t="s">
        <v>95</v>
      </c>
      <c r="C9" s="73">
        <v>0.3333333333333333</v>
      </c>
      <c r="D9" s="98"/>
      <c r="E9" s="98"/>
      <c r="F9" s="98"/>
      <c r="G9" s="98"/>
      <c r="H9" s="99">
        <f t="shared" si="0"/>
        <v>0</v>
      </c>
      <c r="I9" s="98"/>
      <c r="J9" s="99">
        <f t="shared" si="1"/>
        <v>0</v>
      </c>
      <c r="K9" s="99">
        <f t="shared" si="2"/>
        <v>0</v>
      </c>
      <c r="L9" s="99">
        <f t="shared" si="3"/>
      </c>
      <c r="M9" s="99">
        <f t="shared" si="4"/>
        <v>0.3333333333333333</v>
      </c>
      <c r="N9" s="10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43594</v>
      </c>
      <c r="B10" s="72" t="s">
        <v>96</v>
      </c>
      <c r="C10" s="73">
        <v>0.3333333333333333</v>
      </c>
      <c r="D10" s="98"/>
      <c r="E10" s="98"/>
      <c r="F10" s="98"/>
      <c r="G10" s="98"/>
      <c r="H10" s="99">
        <f t="shared" si="0"/>
        <v>0</v>
      </c>
      <c r="I10" s="98"/>
      <c r="J10" s="99">
        <f t="shared" si="1"/>
        <v>0</v>
      </c>
      <c r="K10" s="99">
        <f t="shared" si="2"/>
        <v>0</v>
      </c>
      <c r="L10" s="99">
        <f t="shared" si="3"/>
      </c>
      <c r="M10" s="99">
        <f t="shared" si="4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43595</v>
      </c>
      <c r="B11" s="72" t="s">
        <v>97</v>
      </c>
      <c r="C11" s="73">
        <v>0.3333333333333333</v>
      </c>
      <c r="D11" s="98"/>
      <c r="E11" s="98"/>
      <c r="F11" s="98"/>
      <c r="G11" s="98"/>
      <c r="H11" s="99">
        <f t="shared" si="0"/>
        <v>0</v>
      </c>
      <c r="I11" s="98"/>
      <c r="J11" s="99">
        <f t="shared" si="1"/>
        <v>0</v>
      </c>
      <c r="K11" s="99">
        <f t="shared" si="2"/>
        <v>0</v>
      </c>
      <c r="L11" s="99">
        <f t="shared" si="3"/>
      </c>
      <c r="M11" s="99">
        <f t="shared" si="4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43596</v>
      </c>
      <c r="B12" s="72" t="s">
        <v>82</v>
      </c>
      <c r="C12" s="73"/>
      <c r="D12" s="73"/>
      <c r="E12" s="73"/>
      <c r="F12" s="73"/>
      <c r="G12" s="73"/>
      <c r="H12" s="74">
        <f t="shared" si="0"/>
        <v>0</v>
      </c>
      <c r="I12" s="73"/>
      <c r="J12" s="74">
        <f t="shared" si="1"/>
        <v>0</v>
      </c>
      <c r="K12" s="74">
        <f t="shared" si="2"/>
        <v>0</v>
      </c>
      <c r="L12" s="74">
        <f t="shared" si="3"/>
      </c>
      <c r="M12" s="74">
        <f t="shared" si="4"/>
      </c>
      <c r="N12" s="7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43597</v>
      </c>
      <c r="B13" s="72" t="s">
        <v>44</v>
      </c>
      <c r="C13" s="73"/>
      <c r="D13" s="73"/>
      <c r="E13" s="73"/>
      <c r="F13" s="73"/>
      <c r="G13" s="73"/>
      <c r="H13" s="74">
        <f t="shared" si="0"/>
        <v>0</v>
      </c>
      <c r="I13" s="73"/>
      <c r="J13" s="74">
        <f t="shared" si="1"/>
        <v>0</v>
      </c>
      <c r="K13" s="74">
        <f t="shared" si="2"/>
        <v>0</v>
      </c>
      <c r="L13" s="74">
        <f t="shared" si="3"/>
      </c>
      <c r="M13" s="74">
        <f t="shared" si="4"/>
      </c>
      <c r="N13" s="75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43598</v>
      </c>
      <c r="B14" s="72" t="s">
        <v>98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43599</v>
      </c>
      <c r="B15" s="72" t="s">
        <v>94</v>
      </c>
      <c r="C15" s="73">
        <v>0.3333333333333333</v>
      </c>
      <c r="D15" s="98"/>
      <c r="E15" s="98"/>
      <c r="F15" s="98"/>
      <c r="G15" s="98"/>
      <c r="H15" s="99">
        <f t="shared" si="0"/>
        <v>0</v>
      </c>
      <c r="I15" s="98"/>
      <c r="J15" s="99">
        <f t="shared" si="1"/>
        <v>0</v>
      </c>
      <c r="K15" s="99">
        <f t="shared" si="2"/>
        <v>0</v>
      </c>
      <c r="L15" s="99">
        <f t="shared" si="3"/>
      </c>
      <c r="M15" s="99">
        <f t="shared" si="4"/>
        <v>0.3333333333333333</v>
      </c>
      <c r="N15" s="100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43600</v>
      </c>
      <c r="B16" s="72" t="s">
        <v>95</v>
      </c>
      <c r="C16" s="73">
        <v>0.3333333333333333</v>
      </c>
      <c r="D16" s="98"/>
      <c r="E16" s="98"/>
      <c r="F16" s="98"/>
      <c r="G16" s="98"/>
      <c r="H16" s="99">
        <f t="shared" si="0"/>
        <v>0</v>
      </c>
      <c r="I16" s="98"/>
      <c r="J16" s="99">
        <f t="shared" si="1"/>
        <v>0</v>
      </c>
      <c r="K16" s="99">
        <f t="shared" si="2"/>
        <v>0</v>
      </c>
      <c r="L16" s="99">
        <f t="shared" si="3"/>
      </c>
      <c r="M16" s="99">
        <f t="shared" si="4"/>
        <v>0.3333333333333333</v>
      </c>
      <c r="N16" s="100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43601</v>
      </c>
      <c r="B17" s="72" t="s">
        <v>96</v>
      </c>
      <c r="C17" s="73">
        <v>0.3333333333333333</v>
      </c>
      <c r="D17" s="98"/>
      <c r="E17" s="98"/>
      <c r="F17" s="98"/>
      <c r="G17" s="98"/>
      <c r="H17" s="99">
        <f t="shared" si="0"/>
        <v>0</v>
      </c>
      <c r="I17" s="98"/>
      <c r="J17" s="99">
        <f t="shared" si="1"/>
        <v>0</v>
      </c>
      <c r="K17" s="99">
        <f t="shared" si="2"/>
        <v>0</v>
      </c>
      <c r="L17" s="99">
        <f t="shared" si="3"/>
      </c>
      <c r="M17" s="99">
        <f t="shared" si="4"/>
        <v>0.3333333333333333</v>
      </c>
      <c r="N17" s="100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43602</v>
      </c>
      <c r="B18" s="72" t="s">
        <v>97</v>
      </c>
      <c r="C18" s="73">
        <v>0.3333333333333333</v>
      </c>
      <c r="D18" s="98"/>
      <c r="E18" s="98"/>
      <c r="F18" s="98"/>
      <c r="G18" s="98"/>
      <c r="H18" s="99">
        <f t="shared" si="0"/>
        <v>0</v>
      </c>
      <c r="I18" s="98"/>
      <c r="J18" s="99">
        <f t="shared" si="1"/>
        <v>0</v>
      </c>
      <c r="K18" s="99">
        <f t="shared" si="2"/>
        <v>0</v>
      </c>
      <c r="L18" s="99">
        <f t="shared" si="3"/>
      </c>
      <c r="M18" s="99">
        <f t="shared" si="4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43603</v>
      </c>
      <c r="B19" s="72" t="s">
        <v>82</v>
      </c>
      <c r="C19" s="73"/>
      <c r="D19" s="73"/>
      <c r="E19" s="73"/>
      <c r="F19" s="73"/>
      <c r="G19" s="73"/>
      <c r="H19" s="74">
        <f t="shared" si="0"/>
        <v>0</v>
      </c>
      <c r="I19" s="73"/>
      <c r="J19" s="74">
        <f t="shared" si="1"/>
        <v>0</v>
      </c>
      <c r="K19" s="74">
        <f t="shared" si="2"/>
        <v>0</v>
      </c>
      <c r="L19" s="74">
        <f t="shared" si="3"/>
      </c>
      <c r="M19" s="74">
        <f t="shared" si="4"/>
      </c>
      <c r="N19" s="7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43604</v>
      </c>
      <c r="B20" s="72" t="s">
        <v>44</v>
      </c>
      <c r="C20" s="73"/>
      <c r="D20" s="73"/>
      <c r="E20" s="73"/>
      <c r="F20" s="73"/>
      <c r="G20" s="73"/>
      <c r="H20" s="74">
        <f t="shared" si="0"/>
        <v>0</v>
      </c>
      <c r="I20" s="73"/>
      <c r="J20" s="74">
        <f t="shared" si="1"/>
        <v>0</v>
      </c>
      <c r="K20" s="74">
        <f t="shared" si="2"/>
        <v>0</v>
      </c>
      <c r="L20" s="74">
        <f t="shared" si="3"/>
      </c>
      <c r="M20" s="74">
        <f t="shared" si="4"/>
      </c>
      <c r="N20" s="7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43605</v>
      </c>
      <c r="B21" s="72" t="s">
        <v>98</v>
      </c>
      <c r="C21" s="73">
        <v>0.3333333333333333</v>
      </c>
      <c r="D21" s="98"/>
      <c r="E21" s="98"/>
      <c r="F21" s="98"/>
      <c r="G21" s="98"/>
      <c r="H21" s="99">
        <f t="shared" si="0"/>
        <v>0</v>
      </c>
      <c r="I21" s="98"/>
      <c r="J21" s="99">
        <f t="shared" si="1"/>
        <v>0</v>
      </c>
      <c r="K21" s="99">
        <f t="shared" si="2"/>
        <v>0</v>
      </c>
      <c r="L21" s="99">
        <f t="shared" si="3"/>
      </c>
      <c r="M21" s="99">
        <f t="shared" si="4"/>
        <v>0.3333333333333333</v>
      </c>
      <c r="N21" s="100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43606</v>
      </c>
      <c r="B22" s="72" t="s">
        <v>94</v>
      </c>
      <c r="C22" s="73">
        <v>0.3333333333333333</v>
      </c>
      <c r="D22" s="98"/>
      <c r="E22" s="98"/>
      <c r="F22" s="98"/>
      <c r="G22" s="98"/>
      <c r="H22" s="99">
        <f t="shared" si="0"/>
        <v>0</v>
      </c>
      <c r="I22" s="98"/>
      <c r="J22" s="99">
        <f t="shared" si="1"/>
        <v>0</v>
      </c>
      <c r="K22" s="99">
        <f t="shared" si="2"/>
        <v>0</v>
      </c>
      <c r="L22" s="99">
        <f t="shared" si="3"/>
      </c>
      <c r="M22" s="99">
        <f t="shared" si="4"/>
        <v>0.3333333333333333</v>
      </c>
      <c r="N22" s="100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43607</v>
      </c>
      <c r="B23" s="72" t="s">
        <v>95</v>
      </c>
      <c r="C23" s="73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99">
        <f t="shared" si="1"/>
        <v>0</v>
      </c>
      <c r="K23" s="99">
        <f t="shared" si="2"/>
        <v>0</v>
      </c>
      <c r="L23" s="99">
        <f t="shared" si="3"/>
      </c>
      <c r="M23" s="99">
        <f t="shared" si="4"/>
        <v>0.3333333333333333</v>
      </c>
      <c r="N23" s="10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43608</v>
      </c>
      <c r="B24" s="72" t="s">
        <v>96</v>
      </c>
      <c r="C24" s="73">
        <v>0.3333333333333333</v>
      </c>
      <c r="D24" s="98"/>
      <c r="E24" s="98"/>
      <c r="F24" s="98"/>
      <c r="G24" s="98"/>
      <c r="H24" s="99">
        <f t="shared" si="0"/>
        <v>0</v>
      </c>
      <c r="I24" s="98"/>
      <c r="J24" s="99">
        <f t="shared" si="1"/>
        <v>0</v>
      </c>
      <c r="K24" s="99">
        <f t="shared" si="2"/>
        <v>0</v>
      </c>
      <c r="L24" s="99">
        <f t="shared" si="3"/>
      </c>
      <c r="M24" s="99">
        <f t="shared" si="4"/>
        <v>0.3333333333333333</v>
      </c>
      <c r="N24" s="100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43609</v>
      </c>
      <c r="B25" s="72" t="s">
        <v>97</v>
      </c>
      <c r="C25" s="73">
        <v>0.3333333333333333</v>
      </c>
      <c r="D25" s="98"/>
      <c r="E25" s="98"/>
      <c r="F25" s="98"/>
      <c r="G25" s="98"/>
      <c r="H25" s="99">
        <f t="shared" si="0"/>
        <v>0</v>
      </c>
      <c r="I25" s="98"/>
      <c r="J25" s="99">
        <f t="shared" si="1"/>
        <v>0</v>
      </c>
      <c r="K25" s="99">
        <f t="shared" si="2"/>
        <v>0</v>
      </c>
      <c r="L25" s="99">
        <f t="shared" si="3"/>
      </c>
      <c r="M25" s="99">
        <f t="shared" si="4"/>
        <v>0.3333333333333333</v>
      </c>
      <c r="N25" s="100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43610</v>
      </c>
      <c r="B26" s="72" t="s">
        <v>82</v>
      </c>
      <c r="C26" s="73"/>
      <c r="D26" s="73"/>
      <c r="E26" s="73"/>
      <c r="F26" s="73"/>
      <c r="G26" s="73"/>
      <c r="H26" s="74">
        <f t="shared" si="0"/>
        <v>0</v>
      </c>
      <c r="I26" s="73"/>
      <c r="J26" s="74">
        <f t="shared" si="1"/>
        <v>0</v>
      </c>
      <c r="K26" s="74">
        <f t="shared" si="2"/>
        <v>0</v>
      </c>
      <c r="L26" s="74">
        <f t="shared" si="3"/>
      </c>
      <c r="M26" s="74">
        <f t="shared" si="4"/>
      </c>
      <c r="N26" s="75"/>
      <c r="R26" s="10"/>
      <c r="W26" s="6">
        <v>25</v>
      </c>
      <c r="X26" s="2"/>
      <c r="Y26" s="2"/>
      <c r="Z26" s="2"/>
    </row>
    <row r="27" spans="1:26" ht="15" customHeight="1">
      <c r="A27" s="71">
        <v>43611</v>
      </c>
      <c r="B27" s="72" t="s">
        <v>44</v>
      </c>
      <c r="C27" s="73"/>
      <c r="D27" s="73"/>
      <c r="E27" s="73"/>
      <c r="F27" s="73"/>
      <c r="G27" s="73"/>
      <c r="H27" s="74">
        <f t="shared" si="0"/>
        <v>0</v>
      </c>
      <c r="I27" s="73"/>
      <c r="J27" s="74">
        <f t="shared" si="1"/>
        <v>0</v>
      </c>
      <c r="K27" s="74">
        <f t="shared" si="2"/>
        <v>0</v>
      </c>
      <c r="L27" s="74">
        <f t="shared" si="3"/>
      </c>
      <c r="M27" s="74">
        <f t="shared" si="4"/>
      </c>
      <c r="N27" s="75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43612</v>
      </c>
      <c r="B28" s="72" t="s">
        <v>98</v>
      </c>
      <c r="C28" s="73">
        <v>0.3333333333333333</v>
      </c>
      <c r="D28" s="98"/>
      <c r="E28" s="98"/>
      <c r="F28" s="98"/>
      <c r="G28" s="98"/>
      <c r="H28" s="99">
        <f t="shared" si="0"/>
        <v>0</v>
      </c>
      <c r="I28" s="98"/>
      <c r="J28" s="99">
        <f t="shared" si="1"/>
        <v>0</v>
      </c>
      <c r="K28" s="99">
        <f t="shared" si="2"/>
        <v>0</v>
      </c>
      <c r="L28" s="99">
        <f t="shared" si="3"/>
      </c>
      <c r="M28" s="99">
        <f t="shared" si="4"/>
        <v>0.3333333333333333</v>
      </c>
      <c r="N28" s="100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43613</v>
      </c>
      <c r="B29" s="72" t="s">
        <v>94</v>
      </c>
      <c r="C29" s="73">
        <v>0.3333333333333333</v>
      </c>
      <c r="D29" s="98"/>
      <c r="E29" s="98"/>
      <c r="F29" s="98"/>
      <c r="G29" s="98"/>
      <c r="H29" s="99">
        <f t="shared" si="0"/>
        <v>0</v>
      </c>
      <c r="I29" s="98"/>
      <c r="J29" s="99">
        <f t="shared" si="1"/>
        <v>0</v>
      </c>
      <c r="K29" s="99">
        <f t="shared" si="2"/>
        <v>0</v>
      </c>
      <c r="L29" s="99">
        <f t="shared" si="3"/>
      </c>
      <c r="M29" s="99">
        <f t="shared" si="4"/>
        <v>0.3333333333333333</v>
      </c>
      <c r="N29" s="100"/>
      <c r="Q29" s="4"/>
      <c r="W29" s="6">
        <v>28</v>
      </c>
      <c r="X29" s="2"/>
      <c r="Y29" s="2"/>
      <c r="Z29" s="2"/>
    </row>
    <row r="30" spans="1:26" ht="15" customHeight="1">
      <c r="A30" s="71">
        <v>43614</v>
      </c>
      <c r="B30" s="72" t="s">
        <v>95</v>
      </c>
      <c r="C30" s="73">
        <v>0.3333333333333333</v>
      </c>
      <c r="D30" s="98"/>
      <c r="E30" s="98"/>
      <c r="F30" s="98"/>
      <c r="G30" s="98"/>
      <c r="H30" s="99">
        <f t="shared" si="0"/>
        <v>0</v>
      </c>
      <c r="I30" s="98"/>
      <c r="J30" s="99">
        <f t="shared" si="1"/>
        <v>0</v>
      </c>
      <c r="K30" s="99">
        <f t="shared" si="2"/>
        <v>0</v>
      </c>
      <c r="L30" s="99">
        <f t="shared" si="3"/>
      </c>
      <c r="M30" s="99">
        <f t="shared" si="4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71">
        <v>43615</v>
      </c>
      <c r="B31" s="72" t="s">
        <v>96</v>
      </c>
      <c r="C31" s="73">
        <v>0.3333333333333333</v>
      </c>
      <c r="D31" s="98"/>
      <c r="E31" s="98"/>
      <c r="F31" s="98"/>
      <c r="G31" s="98"/>
      <c r="H31" s="99">
        <f t="shared" si="0"/>
        <v>0</v>
      </c>
      <c r="I31" s="98"/>
      <c r="J31" s="99">
        <f t="shared" si="1"/>
        <v>0</v>
      </c>
      <c r="K31" s="99">
        <f t="shared" si="2"/>
        <v>0</v>
      </c>
      <c r="L31" s="99">
        <f t="shared" si="3"/>
      </c>
      <c r="M31" s="99">
        <f t="shared" si="4"/>
        <v>0.3333333333333333</v>
      </c>
      <c r="N31" s="100"/>
      <c r="Q31" s="4"/>
      <c r="W31" s="6">
        <v>30</v>
      </c>
      <c r="X31" s="2"/>
      <c r="Y31" s="2"/>
      <c r="Z31" s="2"/>
    </row>
    <row r="32" spans="1:26" ht="15" customHeight="1" thickBot="1">
      <c r="A32" s="71">
        <v>43616</v>
      </c>
      <c r="B32" s="72" t="s">
        <v>97</v>
      </c>
      <c r="C32" s="73">
        <v>0.3333333333333333</v>
      </c>
      <c r="D32" s="98"/>
      <c r="E32" s="98"/>
      <c r="F32" s="98"/>
      <c r="G32" s="98"/>
      <c r="H32" s="99">
        <f>IF((F32-E32)=$D$34,$D$34,IF((F32-E32)&lt;$C$33,$C$33,(F32-E32)))</f>
        <v>0</v>
      </c>
      <c r="I32" s="98"/>
      <c r="J32" s="99">
        <f t="shared" si="1"/>
        <v>0</v>
      </c>
      <c r="K32" s="99">
        <f t="shared" si="2"/>
        <v>0</v>
      </c>
      <c r="L32" s="99">
        <f t="shared" si="3"/>
      </c>
      <c r="M32" s="99">
        <f t="shared" si="4"/>
        <v>0.3333333333333333</v>
      </c>
      <c r="N32" s="100"/>
      <c r="W32" s="6">
        <v>31</v>
      </c>
      <c r="X32" s="2"/>
      <c r="Y32" s="2"/>
      <c r="Z32" s="2"/>
    </row>
    <row r="33" spans="1:23" ht="15" customHeight="1" thickTop="1">
      <c r="A33" s="11"/>
      <c r="B33" s="52"/>
      <c r="C33" s="93">
        <v>0.041666666666666664</v>
      </c>
      <c r="D33" s="93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11"/>
      <c r="B34" s="52"/>
      <c r="C34" s="93">
        <v>0.0006944444444444445</v>
      </c>
      <c r="D34" s="93">
        <v>0</v>
      </c>
      <c r="E34" s="25">
        <v>0.08333333333333333</v>
      </c>
      <c r="F34" s="48" t="s">
        <v>72</v>
      </c>
      <c r="G34" s="49"/>
      <c r="H34" s="49"/>
      <c r="I34" s="85"/>
      <c r="J34" s="86"/>
      <c r="K34" s="12"/>
      <c r="L34" s="12"/>
      <c r="M34" s="13"/>
      <c r="N34" s="15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68"/>
      <c r="E35" s="68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66" dxfId="1237" operator="equal" stopIfTrue="1">
      <formula>"POSITIVO"</formula>
    </cfRule>
    <cfRule type="cellIs" priority="167" dxfId="1238" operator="equal" stopIfTrue="1">
      <formula>"NEGATIVO"</formula>
    </cfRule>
  </conditionalFormatting>
  <conditionalFormatting sqref="Y2:Y32">
    <cfRule type="cellIs" priority="165" dxfId="1238" operator="equal" stopIfTrue="1">
      <formula>"NÃO CUMPRIU"</formula>
    </cfRule>
  </conditionalFormatting>
  <conditionalFormatting sqref="D13:G13 D20:G20 D27:G27">
    <cfRule type="expression" priority="144" dxfId="1240" stopIfTrue="1">
      <formula>$B13="dom"</formula>
    </cfRule>
    <cfRule type="expression" priority="145" dxfId="1240" stopIfTrue="1">
      <formula>$B13="sab"</formula>
    </cfRule>
  </conditionalFormatting>
  <conditionalFormatting sqref="A3:A32">
    <cfRule type="expression" priority="142" dxfId="1240" stopIfTrue="1">
      <formula>$B3="dom"</formula>
    </cfRule>
    <cfRule type="expression" priority="143" dxfId="1240" stopIfTrue="1">
      <formula>$B3="sáb"</formula>
    </cfRule>
  </conditionalFormatting>
  <conditionalFormatting sqref="C3:C32">
    <cfRule type="expression" priority="136" dxfId="1240" stopIfTrue="1">
      <formula>$B3="dom"</formula>
    </cfRule>
    <cfRule type="expression" priority="137" dxfId="1240" stopIfTrue="1">
      <formula>$B3="sab"</formula>
    </cfRule>
  </conditionalFormatting>
  <conditionalFormatting sqref="J3:K32">
    <cfRule type="cellIs" priority="135" dxfId="1236" operator="equal" stopIfTrue="1">
      <formula>$D$34</formula>
    </cfRule>
  </conditionalFormatting>
  <conditionalFormatting sqref="I20:K21 J15:K19 I27:K32 J22:K26 I3:K14">
    <cfRule type="expression" priority="133" dxfId="1240" stopIfTrue="1">
      <formula>$B3="dom"</formula>
    </cfRule>
    <cfRule type="expression" priority="134" dxfId="1240" stopIfTrue="1">
      <formula>$B3="sab"</formula>
    </cfRule>
  </conditionalFormatting>
  <conditionalFormatting sqref="D6:G6">
    <cfRule type="expression" priority="129" dxfId="1240" stopIfTrue="1">
      <formula>$B6="dom"</formula>
    </cfRule>
    <cfRule type="expression" priority="130" dxfId="1240" stopIfTrue="1">
      <formula>$B6="sab"</formula>
    </cfRule>
  </conditionalFormatting>
  <conditionalFormatting sqref="H3:H32">
    <cfRule type="cellIs" priority="126" dxfId="1236" operator="equal" stopIfTrue="1">
      <formula>$D$34</formula>
    </cfRule>
  </conditionalFormatting>
  <conditionalFormatting sqref="H3:H32">
    <cfRule type="expression" priority="124" dxfId="1240" stopIfTrue="1">
      <formula>$B3="dom"</formula>
    </cfRule>
    <cfRule type="expression" priority="125" dxfId="1240" stopIfTrue="1">
      <formula>$B3="sab"</formula>
    </cfRule>
  </conditionalFormatting>
  <conditionalFormatting sqref="N3:N32">
    <cfRule type="expression" priority="115" dxfId="1240" stopIfTrue="1">
      <formula>$B3="dom"</formula>
    </cfRule>
    <cfRule type="expression" priority="116" dxfId="1240" stopIfTrue="1">
      <formula>$B3="sáb"</formula>
    </cfRule>
  </conditionalFormatting>
  <conditionalFormatting sqref="N7">
    <cfRule type="expression" priority="113" dxfId="1240" stopIfTrue="1">
      <formula>$B7="dom"</formula>
    </cfRule>
    <cfRule type="expression" priority="114" dxfId="1240" stopIfTrue="1">
      <formula>$B7="sab"</formula>
    </cfRule>
  </conditionalFormatting>
  <conditionalFormatting sqref="C27:G27 I3:K14 J15:K19 J22:K26 I27:K31 I20:K21 H3:H31 A3:A32 C6:G6 C13:G13 C20:G20 C7:C12 C14:C19 C21:C26 H32:K32 C28:C32 N3:N32 C3:C5">
    <cfRule type="expression" priority="111" dxfId="1241" stopIfTrue="1">
      <formula>$B3="dom"</formula>
    </cfRule>
    <cfRule type="expression" priority="112" dxfId="1241" stopIfTrue="1">
      <formula>$B3="sáb"</formula>
    </cfRule>
  </conditionalFormatting>
  <conditionalFormatting sqref="C20:G20 J15:K19 J22:K26 C6:G6 I3:K14 C27:G27 I27:K31 I20:K21 H3:H31 A3:A32 C13:G13 C7:C12 C14:C19 C21:C26 C28:C32 H32:K32 N3:N32 C3:C5">
    <cfRule type="expression" priority="97" dxfId="1242" stopIfTrue="1">
      <formula>$B3="dom"</formula>
    </cfRule>
    <cfRule type="expression" priority="98" dxfId="1240" stopIfTrue="1">
      <formula>$B3="sáb"</formula>
    </cfRule>
  </conditionalFormatting>
  <conditionalFormatting sqref="I15:I19">
    <cfRule type="expression" priority="94" dxfId="1240" stopIfTrue="1">
      <formula>$B15="dom"</formula>
    </cfRule>
    <cfRule type="expression" priority="95" dxfId="1240" stopIfTrue="1">
      <formula>$B15="sáb"</formula>
    </cfRule>
  </conditionalFormatting>
  <conditionalFormatting sqref="I22:I26">
    <cfRule type="expression" priority="91" dxfId="1240" stopIfTrue="1">
      <formula>$B22="dom"</formula>
    </cfRule>
    <cfRule type="expression" priority="92" dxfId="1240" stopIfTrue="1">
      <formula>$B22="sáb"</formula>
    </cfRule>
  </conditionalFormatting>
  <conditionalFormatting sqref="M3:M32">
    <cfRule type="cellIs" priority="86" dxfId="1236" operator="equal" stopIfTrue="1">
      <formula>$D$34</formula>
    </cfRule>
  </conditionalFormatting>
  <conditionalFormatting sqref="M3:M32">
    <cfRule type="expression" priority="84" dxfId="1240" stopIfTrue="1">
      <formula>$B3="dom"</formula>
    </cfRule>
    <cfRule type="expression" priority="85" dxfId="1240" stopIfTrue="1">
      <formula>$B3="sáb"</formula>
    </cfRule>
  </conditionalFormatting>
  <conditionalFormatting sqref="M3:M32">
    <cfRule type="expression" priority="82" dxfId="1240" stopIfTrue="1">
      <formula>$B3="dom"</formula>
    </cfRule>
    <cfRule type="expression" priority="83" dxfId="1240" stopIfTrue="1">
      <formula>$B3="sáb"</formula>
    </cfRule>
  </conditionalFormatting>
  <conditionalFormatting sqref="M3:M32">
    <cfRule type="expression" priority="81" dxfId="1240" stopIfTrue="1">
      <formula>$B3="dom"</formula>
    </cfRule>
  </conditionalFormatting>
  <conditionalFormatting sqref="M3:M32">
    <cfRule type="expression" priority="79" dxfId="1240" stopIfTrue="1">
      <formula>$B3="dom"</formula>
    </cfRule>
    <cfRule type="expression" priority="80" dxfId="1240" stopIfTrue="1">
      <formula>$B3="sáb"</formula>
    </cfRule>
  </conditionalFormatting>
  <conditionalFormatting sqref="L3:L5 L7:L12 L14:L19 L21:L26 L28:L31">
    <cfRule type="expression" priority="77" dxfId="1240" stopIfTrue="1">
      <formula>$B3="dom"</formula>
    </cfRule>
    <cfRule type="expression" priority="78" dxfId="1240" stopIfTrue="1">
      <formula>$B3="sab"</formula>
    </cfRule>
  </conditionalFormatting>
  <conditionalFormatting sqref="D5:G5">
    <cfRule type="expression" priority="75" dxfId="1240" stopIfTrue="1">
      <formula>$B5="dom"</formula>
    </cfRule>
    <cfRule type="expression" priority="76" dxfId="1240" stopIfTrue="1">
      <formula>$B5="sáb"</formula>
    </cfRule>
  </conditionalFormatting>
  <conditionalFormatting sqref="D12:G12">
    <cfRule type="expression" priority="73" dxfId="1240" stopIfTrue="1">
      <formula>$B12="dom"</formula>
    </cfRule>
    <cfRule type="expression" priority="74" dxfId="1240" stopIfTrue="1">
      <formula>$B12="sáb"</formula>
    </cfRule>
  </conditionalFormatting>
  <conditionalFormatting sqref="D19:G19">
    <cfRule type="expression" priority="71" dxfId="1240" stopIfTrue="1">
      <formula>$B19="dom"</formula>
    </cfRule>
    <cfRule type="expression" priority="72" dxfId="1240" stopIfTrue="1">
      <formula>$B19="sáb"</formula>
    </cfRule>
  </conditionalFormatting>
  <conditionalFormatting sqref="D26:G26">
    <cfRule type="expression" priority="69" dxfId="1240" stopIfTrue="1">
      <formula>$B26="dom"</formula>
    </cfRule>
    <cfRule type="expression" priority="70" dxfId="1240" stopIfTrue="1">
      <formula>$B26="sáb"</formula>
    </cfRule>
  </conditionalFormatting>
  <conditionalFormatting sqref="N3:N5">
    <cfRule type="expression" priority="65" dxfId="1240" stopIfTrue="1">
      <formula>$B3="dom"</formula>
    </cfRule>
    <cfRule type="expression" priority="66" dxfId="1240" stopIfTrue="1">
      <formula>$B3="sáb"</formula>
    </cfRule>
  </conditionalFormatting>
  <conditionalFormatting sqref="N8:N12">
    <cfRule type="expression" priority="63" dxfId="1240" stopIfTrue="1">
      <formula>$B8="dom"</formula>
    </cfRule>
    <cfRule type="expression" priority="64" dxfId="1240" stopIfTrue="1">
      <formula>$B8="sáb"</formula>
    </cfRule>
  </conditionalFormatting>
  <conditionalFormatting sqref="N15:N19">
    <cfRule type="expression" priority="61" dxfId="1240" stopIfTrue="1">
      <formula>$B15="dom"</formula>
    </cfRule>
    <cfRule type="expression" priority="62" dxfId="1240" stopIfTrue="1">
      <formula>$B15="sáb"</formula>
    </cfRule>
  </conditionalFormatting>
  <conditionalFormatting sqref="N22:N26">
    <cfRule type="expression" priority="59" dxfId="1240" stopIfTrue="1">
      <formula>$B22="dom"</formula>
    </cfRule>
    <cfRule type="expression" priority="60" dxfId="1240" stopIfTrue="1">
      <formula>$B22="sáb"</formula>
    </cfRule>
  </conditionalFormatting>
  <conditionalFormatting sqref="N29:N31">
    <cfRule type="expression" priority="57" dxfId="1240" stopIfTrue="1">
      <formula>$B29="dom"</formula>
    </cfRule>
    <cfRule type="expression" priority="58" dxfId="1240" stopIfTrue="1">
      <formula>$B29="sáb"</formula>
    </cfRule>
  </conditionalFormatting>
  <conditionalFormatting sqref="L6">
    <cfRule type="expression" priority="53" dxfId="1240" stopIfTrue="1">
      <formula>$B6="dom"</formula>
    </cfRule>
    <cfRule type="expression" priority="54" dxfId="1240" stopIfTrue="1">
      <formula>$B6="sab"</formula>
    </cfRule>
  </conditionalFormatting>
  <conditionalFormatting sqref="L13">
    <cfRule type="expression" priority="51" dxfId="1240" stopIfTrue="1">
      <formula>$B13="dom"</formula>
    </cfRule>
    <cfRule type="expression" priority="52" dxfId="1240" stopIfTrue="1">
      <formula>$B13="sab"</formula>
    </cfRule>
  </conditionalFormatting>
  <conditionalFormatting sqref="L20">
    <cfRule type="expression" priority="49" dxfId="1240" stopIfTrue="1">
      <formula>$B20="dom"</formula>
    </cfRule>
    <cfRule type="expression" priority="50" dxfId="1240" stopIfTrue="1">
      <formula>$B20="sab"</formula>
    </cfRule>
  </conditionalFormatting>
  <conditionalFormatting sqref="L27">
    <cfRule type="expression" priority="47" dxfId="1240" stopIfTrue="1">
      <formula>$B27="dom"</formula>
    </cfRule>
    <cfRule type="expression" priority="48" dxfId="1240" stopIfTrue="1">
      <formula>$B27="sab"</formula>
    </cfRule>
  </conditionalFormatting>
  <conditionalFormatting sqref="L32">
    <cfRule type="expression" priority="45" dxfId="1240" stopIfTrue="1">
      <formula>$B32="dom"</formula>
    </cfRule>
    <cfRule type="expression" priority="46" dxfId="1240" stopIfTrue="1">
      <formula>$B32="sab"</formula>
    </cfRule>
  </conditionalFormatting>
  <conditionalFormatting sqref="P6:P7">
    <cfRule type="cellIs" priority="44" dxfId="1239" operator="equal" stopIfTrue="1">
      <formula>$D$34</formula>
    </cfRule>
  </conditionalFormatting>
  <conditionalFormatting sqref="D3:G4">
    <cfRule type="expression" priority="42" dxfId="1240" stopIfTrue="1">
      <formula>$B3="dom"</formula>
    </cfRule>
    <cfRule type="expression" priority="43" dxfId="1240" stopIfTrue="1">
      <formula>$B3="sáb"</formula>
    </cfRule>
  </conditionalFormatting>
  <conditionalFormatting sqref="D14:G18">
    <cfRule type="expression" priority="38" dxfId="1240" stopIfTrue="1">
      <formula>$B14="dom"</formula>
    </cfRule>
    <cfRule type="expression" priority="39" dxfId="1240" stopIfTrue="1">
      <formula>$B14="sáb"</formula>
    </cfRule>
  </conditionalFormatting>
  <conditionalFormatting sqref="D21:G25">
    <cfRule type="expression" priority="36" dxfId="1240" stopIfTrue="1">
      <formula>$B21="dom"</formula>
    </cfRule>
    <cfRule type="expression" priority="37" dxfId="1240" stopIfTrue="1">
      <formula>$B21="sáb"</formula>
    </cfRule>
  </conditionalFormatting>
  <conditionalFormatting sqref="D28:G32">
    <cfRule type="expression" priority="34" dxfId="1240" stopIfTrue="1">
      <formula>$B28="dom"</formula>
    </cfRule>
    <cfRule type="expression" priority="35" dxfId="1240" stopIfTrue="1">
      <formula>$B28="sáb"</formula>
    </cfRule>
  </conditionalFormatting>
  <conditionalFormatting sqref="L2">
    <cfRule type="expression" priority="30" dxfId="1240" stopIfTrue="1">
      <formula>$B2="dom"</formula>
    </cfRule>
    <cfRule type="expression" priority="31" dxfId="1240" stopIfTrue="1">
      <formula>$B2="sab"</formula>
    </cfRule>
  </conditionalFormatting>
  <conditionalFormatting sqref="L2">
    <cfRule type="expression" priority="32" dxfId="1240" stopIfTrue="1">
      <formula>$B2="dom"</formula>
    </cfRule>
    <cfRule type="expression" priority="33" dxfId="1240" stopIfTrue="1">
      <formula>$B2="sáb"</formula>
    </cfRule>
  </conditionalFormatting>
  <conditionalFormatting sqref="A2">
    <cfRule type="expression" priority="28" dxfId="1240" stopIfTrue="1">
      <formula>$B2="dom"</formula>
    </cfRule>
    <cfRule type="expression" priority="29" dxfId="1240" stopIfTrue="1">
      <formula>$B2="sáb"</formula>
    </cfRule>
  </conditionalFormatting>
  <conditionalFormatting sqref="B2:B32">
    <cfRule type="expression" priority="26" dxfId="1240" stopIfTrue="1">
      <formula>$B2="dom"</formula>
    </cfRule>
    <cfRule type="expression" priority="27" dxfId="1240" stopIfTrue="1">
      <formula>$B2="sáb"</formula>
    </cfRule>
  </conditionalFormatting>
  <conditionalFormatting sqref="C2">
    <cfRule type="expression" priority="24" dxfId="1240" stopIfTrue="1">
      <formula>$B2="dom"</formula>
    </cfRule>
    <cfRule type="expression" priority="25" dxfId="1240" stopIfTrue="1">
      <formula>$B2="sab"</formula>
    </cfRule>
  </conditionalFormatting>
  <conditionalFormatting sqref="I2">
    <cfRule type="expression" priority="22" dxfId="1240" stopIfTrue="1">
      <formula>$B2="dom"</formula>
    </cfRule>
    <cfRule type="expression" priority="23" dxfId="1240" stopIfTrue="1">
      <formula>$B2="sab"</formula>
    </cfRule>
  </conditionalFormatting>
  <conditionalFormatting sqref="H2">
    <cfRule type="cellIs" priority="21" dxfId="1236" operator="equal" stopIfTrue="1">
      <formula>$D$35</formula>
    </cfRule>
  </conditionalFormatting>
  <conditionalFormatting sqref="H2">
    <cfRule type="expression" priority="19" dxfId="1240" stopIfTrue="1">
      <formula>$B2="dom"</formula>
    </cfRule>
    <cfRule type="expression" priority="20" dxfId="1240" stopIfTrue="1">
      <formula>$B2="sab"</formula>
    </cfRule>
  </conditionalFormatting>
  <conditionalFormatting sqref="N2">
    <cfRule type="expression" priority="17" dxfId="1240" stopIfTrue="1">
      <formula>$B2="dom"</formula>
    </cfRule>
    <cfRule type="expression" priority="18" dxfId="1240" stopIfTrue="1">
      <formula>$B2="sáb"</formula>
    </cfRule>
  </conditionalFormatting>
  <conditionalFormatting sqref="N2 A2:C2 H2:I2 B3:B32">
    <cfRule type="expression" priority="15" dxfId="1241" stopIfTrue="1">
      <formula>$B2="dom"</formula>
    </cfRule>
    <cfRule type="expression" priority="16" dxfId="1241" stopIfTrue="1">
      <formula>$B2="sáb"</formula>
    </cfRule>
  </conditionalFormatting>
  <conditionalFormatting sqref="N2 A2:C2 H2:I2 B3:B32">
    <cfRule type="expression" priority="13" dxfId="1242" stopIfTrue="1">
      <formula>$B2="dom"</formula>
    </cfRule>
    <cfRule type="expression" priority="14" dxfId="1240" stopIfTrue="1">
      <formula>$B2="sáb"</formula>
    </cfRule>
  </conditionalFormatting>
  <conditionalFormatting sqref="M2">
    <cfRule type="cellIs" priority="12" dxfId="1236" operator="equal" stopIfTrue="1">
      <formula>$D$35</formula>
    </cfRule>
  </conditionalFormatting>
  <conditionalFormatting sqref="M2">
    <cfRule type="expression" priority="10" dxfId="1240" stopIfTrue="1">
      <formula>$B2="dom"</formula>
    </cfRule>
    <cfRule type="expression" priority="11" dxfId="1240" stopIfTrue="1">
      <formula>$B2="sáb"</formula>
    </cfRule>
  </conditionalFormatting>
  <conditionalFormatting sqref="M2">
    <cfRule type="expression" priority="8" dxfId="1240" stopIfTrue="1">
      <formula>$B2="dom"</formula>
    </cfRule>
    <cfRule type="expression" priority="9" dxfId="1240" stopIfTrue="1">
      <formula>$B2="sáb"</formula>
    </cfRule>
  </conditionalFormatting>
  <conditionalFormatting sqref="M2">
    <cfRule type="expression" priority="7" dxfId="1240" stopIfTrue="1">
      <formula>$B2="dom"</formula>
    </cfRule>
  </conditionalFormatting>
  <conditionalFormatting sqref="M2">
    <cfRule type="expression" priority="5" dxfId="1240" stopIfTrue="1">
      <formula>$B2="dom"</formula>
    </cfRule>
    <cfRule type="expression" priority="6" dxfId="1240" stopIfTrue="1">
      <formula>$B2="sáb"</formula>
    </cfRule>
  </conditionalFormatting>
  <conditionalFormatting sqref="D2:G2">
    <cfRule type="expression" priority="3" dxfId="1240" stopIfTrue="1">
      <formula>$B2="dom"</formula>
    </cfRule>
    <cfRule type="expression" priority="4" dxfId="1240" stopIfTrue="1">
      <formula>$B2="sáb"</formula>
    </cfRule>
  </conditionalFormatting>
  <conditionalFormatting sqref="J2:K2">
    <cfRule type="expression" priority="1" dxfId="1240" stopIfTrue="1">
      <formula>$B2="dom"</formula>
    </cfRule>
    <cfRule type="expression" priority="2" dxfId="1240" stopIfTrue="1">
      <formula>$B2="sáb"</formula>
    </cfRule>
  </conditionalFormatting>
  <conditionalFormatting sqref="A2:N32">
    <cfRule type="expression" priority="40" dxfId="1240" stopIfTrue="1">
      <formula>$B2="dom"</formula>
    </cfRule>
    <cfRule type="expression" priority="41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4" sqref="D4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43617</v>
      </c>
      <c r="B2" s="72" t="s">
        <v>82</v>
      </c>
      <c r="C2" s="73"/>
      <c r="D2" s="73"/>
      <c r="E2" s="73"/>
      <c r="F2" s="73"/>
      <c r="G2" s="73"/>
      <c r="H2" s="74">
        <f>IF((F2-E2)=$D$34,$D$34,IF((F2-E2)&lt;$C$33,$C$33,(F2-E2)))</f>
        <v>0</v>
      </c>
      <c r="I2" s="73"/>
      <c r="J2" s="74">
        <f>IF(Y2="NÃO CUMPRIU",((IF(D2&gt;$C$34,(G2-D2)-H2,$D$34))-I2)-$C$33,(IF(D2&gt;$C$34,(G2-D2)-H2,$D$34))-I2)</f>
        <v>0</v>
      </c>
      <c r="K2" s="74">
        <f>IF(G2&gt;$D$33,G2-$D$33,$D$34)</f>
        <v>0</v>
      </c>
      <c r="L2" s="74">
        <f>IF(OR((J2-C2)=$D$34,(J2-C2)&lt;$D$34),"",IF((J2-C2)&gt;$E$34,$E$34,(J2-C2)))</f>
      </c>
      <c r="M2" s="74">
        <f>IF(J2=C2,"",IF(J2&lt;C2,C2-J2,""))</f>
      </c>
      <c r="N2" s="7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43618</v>
      </c>
      <c r="B3" s="72" t="s">
        <v>44</v>
      </c>
      <c r="C3" s="73"/>
      <c r="D3" s="73"/>
      <c r="E3" s="73"/>
      <c r="F3" s="73"/>
      <c r="G3" s="73"/>
      <c r="H3" s="74">
        <f aca="true" t="shared" si="0" ref="H3:H31">IF((F3-E3)=$D$34,$D$34,IF((F3-E3)&lt;$C$33,$C$33,(F3-E3)))</f>
        <v>0</v>
      </c>
      <c r="I3" s="73"/>
      <c r="J3" s="74">
        <f aca="true" t="shared" si="1" ref="J3:J31">IF(Y3="NÃO CUMPRIU",((IF(D3&gt;$C$34,(G3-D3)-H3,$D$34))-I3)-$C$33,(IF(D3&gt;$C$34,(G3-D3)-H3,$D$34))-I3)</f>
        <v>0</v>
      </c>
      <c r="K3" s="74">
        <f aca="true" t="shared" si="2" ref="K3:K31">IF(G3&gt;$D$33,G3-$D$33,$D$34)</f>
        <v>0</v>
      </c>
      <c r="L3" s="74">
        <f aca="true" t="shared" si="3" ref="L3:L31">IF(OR((J3-C3)=$D$34,(J3-C3)&lt;$D$34),"",IF((J3-C3)&gt;$E$34,$E$34,(J3-C3)))</f>
      </c>
      <c r="M3" s="74">
        <f aca="true" t="shared" si="4" ref="M3:M31">IF(J3=C3,"",IF(J3&lt;C3,C3-J3,""))</f>
      </c>
      <c r="N3" s="7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43619</v>
      </c>
      <c r="B4" s="72" t="s">
        <v>98</v>
      </c>
      <c r="C4" s="73">
        <v>0.3333333333333333</v>
      </c>
      <c r="D4" s="98"/>
      <c r="E4" s="98"/>
      <c r="F4" s="98"/>
      <c r="G4" s="98"/>
      <c r="H4" s="99">
        <f t="shared" si="0"/>
        <v>0</v>
      </c>
      <c r="I4" s="98"/>
      <c r="J4" s="99">
        <f t="shared" si="1"/>
        <v>0</v>
      </c>
      <c r="K4" s="99">
        <f t="shared" si="2"/>
        <v>0</v>
      </c>
      <c r="L4" s="99">
        <f t="shared" si="3"/>
      </c>
      <c r="M4" s="99">
        <f t="shared" si="4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43620</v>
      </c>
      <c r="B5" s="72" t="s">
        <v>94</v>
      </c>
      <c r="C5" s="73">
        <v>0.3333333333333333</v>
      </c>
      <c r="D5" s="98"/>
      <c r="E5" s="98"/>
      <c r="F5" s="98"/>
      <c r="G5" s="98"/>
      <c r="H5" s="99">
        <f t="shared" si="0"/>
        <v>0</v>
      </c>
      <c r="I5" s="98"/>
      <c r="J5" s="99">
        <f t="shared" si="1"/>
        <v>0</v>
      </c>
      <c r="K5" s="99">
        <f t="shared" si="2"/>
        <v>0</v>
      </c>
      <c r="L5" s="99">
        <f t="shared" si="3"/>
      </c>
      <c r="M5" s="99">
        <f t="shared" si="4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43621</v>
      </c>
      <c r="B6" s="72" t="s">
        <v>95</v>
      </c>
      <c r="C6" s="73">
        <v>0.3333333333333333</v>
      </c>
      <c r="D6" s="98"/>
      <c r="E6" s="98"/>
      <c r="F6" s="98"/>
      <c r="G6" s="98"/>
      <c r="H6" s="99">
        <f t="shared" si="0"/>
        <v>0</v>
      </c>
      <c r="I6" s="98"/>
      <c r="J6" s="99">
        <f t="shared" si="1"/>
        <v>0</v>
      </c>
      <c r="K6" s="99">
        <f t="shared" si="2"/>
        <v>0</v>
      </c>
      <c r="L6" s="99">
        <f t="shared" si="3"/>
      </c>
      <c r="M6" s="99">
        <f t="shared" si="4"/>
        <v>0.3333333333333333</v>
      </c>
      <c r="N6" s="100"/>
      <c r="P6" s="94">
        <f>IF('MAI-2019'!$P$20="POSITIVO",'MAI-2019'!$P$19,D34)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43622</v>
      </c>
      <c r="B7" s="72" t="s">
        <v>96</v>
      </c>
      <c r="C7" s="73">
        <v>0.3333333333333333</v>
      </c>
      <c r="D7" s="98"/>
      <c r="E7" s="98"/>
      <c r="F7" s="98"/>
      <c r="G7" s="98"/>
      <c r="H7" s="99">
        <f t="shared" si="0"/>
        <v>0</v>
      </c>
      <c r="I7" s="98"/>
      <c r="J7" s="99">
        <f t="shared" si="1"/>
        <v>0</v>
      </c>
      <c r="K7" s="99">
        <f t="shared" si="2"/>
        <v>0</v>
      </c>
      <c r="L7" s="99">
        <f t="shared" si="3"/>
      </c>
      <c r="M7" s="99">
        <f t="shared" si="4"/>
        <v>0.3333333333333333</v>
      </c>
      <c r="N7" s="100"/>
      <c r="P7" s="94">
        <f>IF('MAI-2019'!P20="NEGATIVO",'MAI-2019'!$P$19,D34)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43623</v>
      </c>
      <c r="B8" s="72" t="s">
        <v>97</v>
      </c>
      <c r="C8" s="73">
        <v>0.3333333333333333</v>
      </c>
      <c r="D8" s="98"/>
      <c r="E8" s="98"/>
      <c r="F8" s="98"/>
      <c r="G8" s="98"/>
      <c r="H8" s="99">
        <f t="shared" si="0"/>
        <v>0</v>
      </c>
      <c r="I8" s="98"/>
      <c r="J8" s="99">
        <f t="shared" si="1"/>
        <v>0</v>
      </c>
      <c r="K8" s="99">
        <f t="shared" si="2"/>
        <v>0</v>
      </c>
      <c r="L8" s="99">
        <f t="shared" si="3"/>
      </c>
      <c r="M8" s="99">
        <f t="shared" si="4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43624</v>
      </c>
      <c r="B9" s="72" t="s">
        <v>82</v>
      </c>
      <c r="C9" s="73"/>
      <c r="D9" s="73"/>
      <c r="E9" s="73"/>
      <c r="F9" s="73"/>
      <c r="G9" s="73"/>
      <c r="H9" s="74">
        <f t="shared" si="0"/>
        <v>0</v>
      </c>
      <c r="I9" s="73"/>
      <c r="J9" s="74">
        <f t="shared" si="1"/>
        <v>0</v>
      </c>
      <c r="K9" s="74">
        <f t="shared" si="2"/>
        <v>0</v>
      </c>
      <c r="L9" s="74">
        <f t="shared" si="3"/>
      </c>
      <c r="M9" s="74">
        <f t="shared" si="4"/>
      </c>
      <c r="N9" s="7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43625</v>
      </c>
      <c r="B10" s="72" t="s">
        <v>44</v>
      </c>
      <c r="C10" s="73"/>
      <c r="D10" s="73"/>
      <c r="E10" s="73"/>
      <c r="F10" s="73"/>
      <c r="G10" s="73"/>
      <c r="H10" s="74">
        <f t="shared" si="0"/>
        <v>0</v>
      </c>
      <c r="I10" s="73"/>
      <c r="J10" s="74">
        <f t="shared" si="1"/>
        <v>0</v>
      </c>
      <c r="K10" s="74">
        <f t="shared" si="2"/>
        <v>0</v>
      </c>
      <c r="L10" s="74">
        <f t="shared" si="3"/>
      </c>
      <c r="M10" s="74">
        <f t="shared" si="4"/>
      </c>
      <c r="N10" s="75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43626</v>
      </c>
      <c r="B11" s="72" t="s">
        <v>98</v>
      </c>
      <c r="C11" s="73">
        <v>0.3333333333333333</v>
      </c>
      <c r="D11" s="98"/>
      <c r="E11" s="98"/>
      <c r="F11" s="98"/>
      <c r="G11" s="98"/>
      <c r="H11" s="99">
        <f t="shared" si="0"/>
        <v>0</v>
      </c>
      <c r="I11" s="98"/>
      <c r="J11" s="99">
        <f t="shared" si="1"/>
        <v>0</v>
      </c>
      <c r="K11" s="99">
        <f t="shared" si="2"/>
        <v>0</v>
      </c>
      <c r="L11" s="99">
        <f t="shared" si="3"/>
      </c>
      <c r="M11" s="99">
        <f t="shared" si="4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43627</v>
      </c>
      <c r="B12" s="72" t="s">
        <v>94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43628</v>
      </c>
      <c r="B13" s="72" t="s">
        <v>95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43629</v>
      </c>
      <c r="B14" s="72" t="s">
        <v>96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43630</v>
      </c>
      <c r="B15" s="72" t="s">
        <v>97</v>
      </c>
      <c r="C15" s="73">
        <v>0.3333333333333333</v>
      </c>
      <c r="D15" s="98"/>
      <c r="E15" s="98"/>
      <c r="F15" s="98"/>
      <c r="G15" s="98"/>
      <c r="H15" s="99">
        <f t="shared" si="0"/>
        <v>0</v>
      </c>
      <c r="I15" s="98"/>
      <c r="J15" s="99">
        <f t="shared" si="1"/>
        <v>0</v>
      </c>
      <c r="K15" s="99">
        <f t="shared" si="2"/>
        <v>0</v>
      </c>
      <c r="L15" s="99">
        <f t="shared" si="3"/>
      </c>
      <c r="M15" s="99">
        <f t="shared" si="4"/>
        <v>0.3333333333333333</v>
      </c>
      <c r="N15" s="100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43631</v>
      </c>
      <c r="B16" s="72" t="s">
        <v>82</v>
      </c>
      <c r="C16" s="73"/>
      <c r="D16" s="73"/>
      <c r="E16" s="73"/>
      <c r="F16" s="73"/>
      <c r="G16" s="73"/>
      <c r="H16" s="74">
        <f t="shared" si="0"/>
        <v>0</v>
      </c>
      <c r="I16" s="73"/>
      <c r="J16" s="74">
        <f t="shared" si="1"/>
        <v>0</v>
      </c>
      <c r="K16" s="74">
        <f t="shared" si="2"/>
        <v>0</v>
      </c>
      <c r="L16" s="74">
        <f t="shared" si="3"/>
      </c>
      <c r="M16" s="74">
        <f t="shared" si="4"/>
      </c>
      <c r="N16" s="75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43632</v>
      </c>
      <c r="B17" s="72" t="s">
        <v>44</v>
      </c>
      <c r="C17" s="73"/>
      <c r="D17" s="76"/>
      <c r="E17" s="76"/>
      <c r="F17" s="76"/>
      <c r="G17" s="76"/>
      <c r="H17" s="74">
        <f t="shared" si="0"/>
        <v>0</v>
      </c>
      <c r="I17" s="73"/>
      <c r="J17" s="74">
        <f t="shared" si="1"/>
        <v>0</v>
      </c>
      <c r="K17" s="74">
        <f t="shared" si="2"/>
        <v>0</v>
      </c>
      <c r="L17" s="74">
        <f t="shared" si="3"/>
      </c>
      <c r="M17" s="74">
        <f t="shared" si="4"/>
      </c>
      <c r="N17" s="75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43633</v>
      </c>
      <c r="B18" s="72" t="s">
        <v>98</v>
      </c>
      <c r="C18" s="73">
        <v>0.3333333333333333</v>
      </c>
      <c r="D18" s="98"/>
      <c r="E18" s="98"/>
      <c r="F18" s="98"/>
      <c r="G18" s="98"/>
      <c r="H18" s="99">
        <f t="shared" si="0"/>
        <v>0</v>
      </c>
      <c r="I18" s="98"/>
      <c r="J18" s="99">
        <f t="shared" si="1"/>
        <v>0</v>
      </c>
      <c r="K18" s="99">
        <f t="shared" si="2"/>
        <v>0</v>
      </c>
      <c r="L18" s="99">
        <f t="shared" si="3"/>
      </c>
      <c r="M18" s="99">
        <f t="shared" si="4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43634</v>
      </c>
      <c r="B19" s="72" t="s">
        <v>94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43635</v>
      </c>
      <c r="B20" s="72" t="s">
        <v>95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9">
        <v>43636</v>
      </c>
      <c r="B21" s="90" t="s">
        <v>96</v>
      </c>
      <c r="C21" s="88"/>
      <c r="D21" s="88"/>
      <c r="E21" s="88"/>
      <c r="F21" s="88"/>
      <c r="G21" s="88"/>
      <c r="H21" s="47">
        <f t="shared" si="0"/>
        <v>0</v>
      </c>
      <c r="I21" s="88"/>
      <c r="J21" s="47">
        <f t="shared" si="1"/>
        <v>0</v>
      </c>
      <c r="K21" s="47">
        <f t="shared" si="2"/>
        <v>0</v>
      </c>
      <c r="L21" s="47">
        <f t="shared" si="3"/>
      </c>
      <c r="M21" s="47">
        <f t="shared" si="4"/>
      </c>
      <c r="N21" s="70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89">
        <v>43637</v>
      </c>
      <c r="B22" s="90" t="s">
        <v>97</v>
      </c>
      <c r="C22" s="88"/>
      <c r="D22" s="88"/>
      <c r="E22" s="88"/>
      <c r="F22" s="88"/>
      <c r="G22" s="88"/>
      <c r="H22" s="47">
        <f t="shared" si="0"/>
        <v>0</v>
      </c>
      <c r="I22" s="88"/>
      <c r="J22" s="47">
        <f t="shared" si="1"/>
        <v>0</v>
      </c>
      <c r="K22" s="47">
        <f t="shared" si="2"/>
        <v>0</v>
      </c>
      <c r="L22" s="47">
        <f t="shared" si="3"/>
      </c>
      <c r="M22" s="47">
        <f t="shared" si="4"/>
      </c>
      <c r="N22" s="70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43638</v>
      </c>
      <c r="B23" s="72" t="s">
        <v>82</v>
      </c>
      <c r="C23" s="73"/>
      <c r="D23" s="73"/>
      <c r="E23" s="73"/>
      <c r="F23" s="73"/>
      <c r="G23" s="73"/>
      <c r="H23" s="74">
        <f t="shared" si="0"/>
        <v>0</v>
      </c>
      <c r="I23" s="73"/>
      <c r="J23" s="74">
        <f t="shared" si="1"/>
        <v>0</v>
      </c>
      <c r="K23" s="74">
        <f t="shared" si="2"/>
        <v>0</v>
      </c>
      <c r="L23" s="74">
        <f t="shared" si="3"/>
      </c>
      <c r="M23" s="74">
        <f t="shared" si="4"/>
      </c>
      <c r="N23" s="75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43639</v>
      </c>
      <c r="B24" s="72" t="s">
        <v>44</v>
      </c>
      <c r="C24" s="73"/>
      <c r="D24" s="73"/>
      <c r="E24" s="73"/>
      <c r="F24" s="73"/>
      <c r="G24" s="73"/>
      <c r="H24" s="74">
        <f t="shared" si="0"/>
        <v>0</v>
      </c>
      <c r="I24" s="73"/>
      <c r="J24" s="74">
        <f t="shared" si="1"/>
        <v>0</v>
      </c>
      <c r="K24" s="74">
        <f t="shared" si="2"/>
        <v>0</v>
      </c>
      <c r="L24" s="74">
        <f t="shared" si="3"/>
      </c>
      <c r="M24" s="74">
        <f t="shared" si="4"/>
      </c>
      <c r="N24" s="7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43640</v>
      </c>
      <c r="B25" s="72" t="s">
        <v>98</v>
      </c>
      <c r="C25" s="73">
        <v>0.3333333333333333</v>
      </c>
      <c r="D25" s="98"/>
      <c r="E25" s="98"/>
      <c r="F25" s="98"/>
      <c r="G25" s="98"/>
      <c r="H25" s="99">
        <f t="shared" si="0"/>
        <v>0</v>
      </c>
      <c r="I25" s="98"/>
      <c r="J25" s="99">
        <f t="shared" si="1"/>
        <v>0</v>
      </c>
      <c r="K25" s="99">
        <f t="shared" si="2"/>
        <v>0</v>
      </c>
      <c r="L25" s="99">
        <f t="shared" si="3"/>
      </c>
      <c r="M25" s="99">
        <f t="shared" si="4"/>
        <v>0.3333333333333333</v>
      </c>
      <c r="N25" s="100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43641</v>
      </c>
      <c r="B26" s="72" t="s">
        <v>94</v>
      </c>
      <c r="C26" s="73">
        <v>0.3333333333333333</v>
      </c>
      <c r="D26" s="98"/>
      <c r="E26" s="98"/>
      <c r="F26" s="98"/>
      <c r="G26" s="98"/>
      <c r="H26" s="99">
        <f t="shared" si="0"/>
        <v>0</v>
      </c>
      <c r="I26" s="98"/>
      <c r="J26" s="99">
        <f t="shared" si="1"/>
        <v>0</v>
      </c>
      <c r="K26" s="99">
        <f t="shared" si="2"/>
        <v>0</v>
      </c>
      <c r="L26" s="99">
        <f t="shared" si="3"/>
      </c>
      <c r="M26" s="99">
        <f t="shared" si="4"/>
        <v>0.3333333333333333</v>
      </c>
      <c r="N26" s="100"/>
      <c r="R26" s="10"/>
      <c r="W26" s="6">
        <v>25</v>
      </c>
      <c r="X26" s="2"/>
      <c r="Y26" s="2"/>
      <c r="Z26" s="2"/>
    </row>
    <row r="27" spans="1:26" ht="15" customHeight="1">
      <c r="A27" s="71">
        <v>43642</v>
      </c>
      <c r="B27" s="72" t="s">
        <v>95</v>
      </c>
      <c r="C27" s="73">
        <v>0.3333333333333333</v>
      </c>
      <c r="D27" s="98"/>
      <c r="E27" s="98"/>
      <c r="F27" s="98"/>
      <c r="G27" s="98"/>
      <c r="H27" s="99">
        <f t="shared" si="0"/>
        <v>0</v>
      </c>
      <c r="I27" s="98"/>
      <c r="J27" s="99">
        <f t="shared" si="1"/>
        <v>0</v>
      </c>
      <c r="K27" s="99">
        <f t="shared" si="2"/>
        <v>0</v>
      </c>
      <c r="L27" s="99">
        <f t="shared" si="3"/>
      </c>
      <c r="M27" s="99">
        <f t="shared" si="4"/>
        <v>0.3333333333333333</v>
      </c>
      <c r="N27" s="100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43643</v>
      </c>
      <c r="B28" s="72" t="s">
        <v>96</v>
      </c>
      <c r="C28" s="73">
        <v>0.3333333333333333</v>
      </c>
      <c r="D28" s="98"/>
      <c r="E28" s="98"/>
      <c r="F28" s="98"/>
      <c r="G28" s="98"/>
      <c r="H28" s="99">
        <f t="shared" si="0"/>
        <v>0</v>
      </c>
      <c r="I28" s="98"/>
      <c r="J28" s="99">
        <f t="shared" si="1"/>
        <v>0</v>
      </c>
      <c r="K28" s="99">
        <f t="shared" si="2"/>
        <v>0</v>
      </c>
      <c r="L28" s="99">
        <f t="shared" si="3"/>
      </c>
      <c r="M28" s="99">
        <f t="shared" si="4"/>
        <v>0.3333333333333333</v>
      </c>
      <c r="N28" s="100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43644</v>
      </c>
      <c r="B29" s="72" t="s">
        <v>97</v>
      </c>
      <c r="C29" s="73">
        <v>0.3333333333333333</v>
      </c>
      <c r="D29" s="98"/>
      <c r="E29" s="98"/>
      <c r="F29" s="98"/>
      <c r="G29" s="98"/>
      <c r="H29" s="99">
        <f t="shared" si="0"/>
        <v>0</v>
      </c>
      <c r="I29" s="98"/>
      <c r="J29" s="99">
        <f t="shared" si="1"/>
        <v>0</v>
      </c>
      <c r="K29" s="99">
        <f t="shared" si="2"/>
        <v>0</v>
      </c>
      <c r="L29" s="99">
        <f t="shared" si="3"/>
      </c>
      <c r="M29" s="99">
        <f t="shared" si="4"/>
        <v>0.3333333333333333</v>
      </c>
      <c r="N29" s="100"/>
      <c r="Q29" s="4"/>
      <c r="W29" s="6">
        <v>28</v>
      </c>
      <c r="X29" s="2"/>
      <c r="Y29" s="2"/>
      <c r="Z29" s="2"/>
    </row>
    <row r="30" spans="1:26" ht="15" customHeight="1">
      <c r="A30" s="71">
        <v>43645</v>
      </c>
      <c r="B30" s="72" t="s">
        <v>82</v>
      </c>
      <c r="C30" s="73"/>
      <c r="D30" s="73"/>
      <c r="E30" s="73"/>
      <c r="F30" s="73"/>
      <c r="G30" s="73"/>
      <c r="H30" s="74">
        <f t="shared" si="0"/>
        <v>0</v>
      </c>
      <c r="I30" s="73"/>
      <c r="J30" s="74">
        <f t="shared" si="1"/>
        <v>0</v>
      </c>
      <c r="K30" s="74">
        <f t="shared" si="2"/>
        <v>0</v>
      </c>
      <c r="L30" s="74">
        <f t="shared" si="3"/>
      </c>
      <c r="M30" s="74">
        <f t="shared" si="4"/>
      </c>
      <c r="N30" s="75"/>
      <c r="Q30" s="4"/>
      <c r="W30" s="6">
        <v>29</v>
      </c>
      <c r="X30" s="2"/>
      <c r="Y30" s="2"/>
      <c r="Z30" s="2"/>
    </row>
    <row r="31" spans="1:26" ht="15" customHeight="1">
      <c r="A31" s="71">
        <v>43646</v>
      </c>
      <c r="B31" s="72" t="s">
        <v>44</v>
      </c>
      <c r="C31" s="73"/>
      <c r="D31" s="73"/>
      <c r="E31" s="73"/>
      <c r="F31" s="73"/>
      <c r="G31" s="73"/>
      <c r="H31" s="74">
        <f t="shared" si="0"/>
        <v>0</v>
      </c>
      <c r="I31" s="73"/>
      <c r="J31" s="74">
        <f t="shared" si="1"/>
        <v>0</v>
      </c>
      <c r="K31" s="74">
        <f t="shared" si="2"/>
        <v>0</v>
      </c>
      <c r="L31" s="74">
        <f t="shared" si="3"/>
      </c>
      <c r="M31" s="74">
        <f t="shared" si="4"/>
      </c>
      <c r="N31" s="75"/>
      <c r="Q31" s="4"/>
      <c r="W31" s="6">
        <v>30</v>
      </c>
      <c r="X31" s="2"/>
      <c r="Y31" s="2"/>
      <c r="Z31" s="2"/>
    </row>
    <row r="32" spans="1:26" ht="15" customHeight="1" thickBot="1">
      <c r="A32" s="80"/>
      <c r="B32" s="81"/>
      <c r="C32" s="73"/>
      <c r="D32" s="73"/>
      <c r="E32" s="73"/>
      <c r="F32" s="73"/>
      <c r="G32" s="73"/>
      <c r="H32" s="74">
        <f>IF((F32-E32)=$D$34,$D$34,IF((F32-E32)&lt;$C$33,$C$33,(F32-E32)))</f>
        <v>0</v>
      </c>
      <c r="I32" s="73"/>
      <c r="J32" s="74">
        <f>IF(Y32="NÃO CUMPRIU",((IF(D32&gt;$C$34,(G32-D32)-H32,$D$34))-I32)-$C$33,(IF(D32&gt;$C$34,(G32-D32)-H32,$D$34))-I32)</f>
        <v>0</v>
      </c>
      <c r="K32" s="74">
        <f>IF(G32&gt;$D$33,G32-$D$33,$D$34)</f>
        <v>0</v>
      </c>
      <c r="L32" s="74">
        <f>IF(OR((J32-C32)=$D$34,(J32-C32)&lt;$D$34),"",IF((J32-C32)&gt;$E$33,$E$33,(J32-C32)))</f>
      </c>
      <c r="M32" s="74">
        <f>IF(J32=C32,"",IF(J32&lt;C32,C32-J32,""))</f>
      </c>
      <c r="N32" s="7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25">
        <v>0.3333333333333333</v>
      </c>
      <c r="G33" s="12"/>
      <c r="H33" s="12"/>
      <c r="I33" s="51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48" t="s">
        <v>89</v>
      </c>
      <c r="G34" s="49"/>
      <c r="H34" s="49"/>
      <c r="I34" s="48"/>
      <c r="J34" s="49"/>
      <c r="K34" s="48"/>
      <c r="L34" s="49"/>
      <c r="M34" s="50"/>
      <c r="N34" s="15"/>
      <c r="P34" s="4" t="s">
        <v>49</v>
      </c>
      <c r="W34" s="11"/>
    </row>
    <row r="35" spans="1:23" ht="15" customHeight="1">
      <c r="A35" s="39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39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2" dxfId="1237" operator="equal" stopIfTrue="1">
      <formula>"POSITIVO"</formula>
    </cfRule>
    <cfRule type="cellIs" priority="193" dxfId="1238" operator="equal" stopIfTrue="1">
      <formula>"NEGATIVO"</formula>
    </cfRule>
  </conditionalFormatting>
  <conditionalFormatting sqref="Y2:Y32">
    <cfRule type="cellIs" priority="191" dxfId="1238" operator="equal" stopIfTrue="1">
      <formula>"NÃO CUMPRIU"</formula>
    </cfRule>
  </conditionalFormatting>
  <conditionalFormatting sqref="A32:G32 M32">
    <cfRule type="expression" priority="184" dxfId="1240" stopIfTrue="1">
      <formula>$B32="dom"</formula>
    </cfRule>
    <cfRule type="expression" priority="185" dxfId="1240" stopIfTrue="1">
      <formula>$B32="sab"</formula>
    </cfRule>
  </conditionalFormatting>
  <conditionalFormatting sqref="P6:P7">
    <cfRule type="cellIs" priority="41" dxfId="1239" operator="equal" stopIfTrue="1">
      <formula>$D$34</formula>
    </cfRule>
  </conditionalFormatting>
  <conditionalFormatting sqref="A2:N31">
    <cfRule type="expression" priority="1" dxfId="1240" stopIfTrue="1">
      <formula>$B2="sáb"</formula>
    </cfRule>
    <cfRule type="expression" priority="2" dxfId="1240" stopIfTrue="1">
      <formula>$B2="dom"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43647</v>
      </c>
      <c r="B2" s="72" t="s">
        <v>98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  <v>0.3333333333333333</v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43648</v>
      </c>
      <c r="B3" s="72" t="s">
        <v>94</v>
      </c>
      <c r="C3" s="73">
        <v>0.3333333333333333</v>
      </c>
      <c r="D3" s="98"/>
      <c r="E3" s="98"/>
      <c r="F3" s="98"/>
      <c r="G3" s="98"/>
      <c r="H3" s="99">
        <f aca="true" t="shared" si="0" ref="H3:H32">IF((F3-E3)=$D$34,$D$34,IF((F3-E3)&lt;$C$33,$C$33,(F3-E3)))</f>
        <v>0</v>
      </c>
      <c r="I3" s="98"/>
      <c r="J3" s="99">
        <f aca="true" t="shared" si="1" ref="J3:J32">IF(Y3="NÃO CUMPRIU",((IF(D3&gt;$C$34,(G3-D3)-H3,$D$34))-I3)-$C$33,(IF(D3&gt;$C$34,(G3-D3)-H3,$D$34))-I3)</f>
        <v>0</v>
      </c>
      <c r="K3" s="99">
        <f aca="true" t="shared" si="2" ref="K3:K32">IF(G3&gt;$D$33,G3-$D$33,$D$34)</f>
        <v>0</v>
      </c>
      <c r="L3" s="99">
        <f aca="true" t="shared" si="3" ref="L3:L32">IF(OR((J3-C3)=$D$34,(J3-C3)&lt;$D$34),"",IF((J3-C3)&gt;$E$34,$E$34,(J3-C3)))</f>
      </c>
      <c r="M3" s="99">
        <f aca="true" t="shared" si="4" ref="M3:M32">IF(J3=C3,"",IF(J3&lt;C3,C3-J3,""))</f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43649</v>
      </c>
      <c r="B4" s="72" t="s">
        <v>95</v>
      </c>
      <c r="C4" s="73">
        <v>0.3333333333333333</v>
      </c>
      <c r="D4" s="98"/>
      <c r="E4" s="98"/>
      <c r="F4" s="98"/>
      <c r="G4" s="98"/>
      <c r="H4" s="99">
        <f t="shared" si="0"/>
        <v>0</v>
      </c>
      <c r="I4" s="98"/>
      <c r="J4" s="99">
        <f t="shared" si="1"/>
        <v>0</v>
      </c>
      <c r="K4" s="99">
        <f t="shared" si="2"/>
        <v>0</v>
      </c>
      <c r="L4" s="99">
        <f t="shared" si="3"/>
      </c>
      <c r="M4" s="99">
        <f t="shared" si="4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43650</v>
      </c>
      <c r="B5" s="72" t="s">
        <v>96</v>
      </c>
      <c r="C5" s="73">
        <v>0.3333333333333333</v>
      </c>
      <c r="D5" s="98"/>
      <c r="E5" s="98"/>
      <c r="F5" s="98"/>
      <c r="G5" s="98"/>
      <c r="H5" s="99">
        <f t="shared" si="0"/>
        <v>0</v>
      </c>
      <c r="I5" s="98"/>
      <c r="J5" s="99">
        <f t="shared" si="1"/>
        <v>0</v>
      </c>
      <c r="K5" s="99">
        <f t="shared" si="2"/>
        <v>0</v>
      </c>
      <c r="L5" s="99">
        <f t="shared" si="3"/>
      </c>
      <c r="M5" s="99">
        <f t="shared" si="4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43651</v>
      </c>
      <c r="B6" s="72" t="s">
        <v>97</v>
      </c>
      <c r="C6" s="73">
        <v>0.3333333333333333</v>
      </c>
      <c r="D6" s="98"/>
      <c r="E6" s="98"/>
      <c r="F6" s="98"/>
      <c r="G6" s="98"/>
      <c r="H6" s="99">
        <f t="shared" si="0"/>
        <v>0</v>
      </c>
      <c r="I6" s="98"/>
      <c r="J6" s="99">
        <f t="shared" si="1"/>
        <v>0</v>
      </c>
      <c r="K6" s="99">
        <f t="shared" si="2"/>
        <v>0</v>
      </c>
      <c r="L6" s="99">
        <f t="shared" si="3"/>
      </c>
      <c r="M6" s="99">
        <f t="shared" si="4"/>
        <v>0.3333333333333333</v>
      </c>
      <c r="N6" s="100"/>
      <c r="P6" s="94">
        <f>IF('JUN-2019'!$P$20="POSITIVO",'JUN-2019'!$P$19,D34)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43652</v>
      </c>
      <c r="B7" s="72" t="s">
        <v>82</v>
      </c>
      <c r="C7" s="73"/>
      <c r="D7" s="73"/>
      <c r="E7" s="73"/>
      <c r="F7" s="73"/>
      <c r="G7" s="73"/>
      <c r="H7" s="74">
        <f t="shared" si="0"/>
        <v>0</v>
      </c>
      <c r="I7" s="73"/>
      <c r="J7" s="74">
        <f t="shared" si="1"/>
        <v>0</v>
      </c>
      <c r="K7" s="74">
        <f t="shared" si="2"/>
        <v>0</v>
      </c>
      <c r="L7" s="74">
        <f t="shared" si="3"/>
      </c>
      <c r="M7" s="74">
        <f t="shared" si="4"/>
      </c>
      <c r="N7" s="75"/>
      <c r="P7" s="94">
        <f>IF('JUN-2019'!P20="NEGATIVO",'JUN-2019'!$P$19,D34)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43653</v>
      </c>
      <c r="B8" s="72" t="s">
        <v>44</v>
      </c>
      <c r="C8" s="73"/>
      <c r="D8" s="73"/>
      <c r="E8" s="73"/>
      <c r="F8" s="73"/>
      <c r="G8" s="73"/>
      <c r="H8" s="74">
        <f t="shared" si="0"/>
        <v>0</v>
      </c>
      <c r="I8" s="73"/>
      <c r="J8" s="74">
        <f t="shared" si="1"/>
        <v>0</v>
      </c>
      <c r="K8" s="74">
        <f t="shared" si="2"/>
        <v>0</v>
      </c>
      <c r="L8" s="74">
        <f t="shared" si="3"/>
      </c>
      <c r="M8" s="74">
        <f t="shared" si="4"/>
      </c>
      <c r="N8" s="7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89">
        <v>43654</v>
      </c>
      <c r="B9" s="90" t="s">
        <v>98</v>
      </c>
      <c r="C9" s="88"/>
      <c r="D9" s="88"/>
      <c r="E9" s="88"/>
      <c r="F9" s="88"/>
      <c r="G9" s="88"/>
      <c r="H9" s="47">
        <f t="shared" si="0"/>
        <v>0</v>
      </c>
      <c r="I9" s="88"/>
      <c r="J9" s="47">
        <f t="shared" si="1"/>
        <v>0</v>
      </c>
      <c r="K9" s="47">
        <f t="shared" si="2"/>
        <v>0</v>
      </c>
      <c r="L9" s="47">
        <f t="shared" si="3"/>
      </c>
      <c r="M9" s="47">
        <f t="shared" si="4"/>
      </c>
      <c r="N9" s="7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89">
        <v>43655</v>
      </c>
      <c r="B10" s="90" t="s">
        <v>94</v>
      </c>
      <c r="C10" s="88"/>
      <c r="D10" s="88"/>
      <c r="E10" s="88"/>
      <c r="F10" s="88"/>
      <c r="G10" s="88"/>
      <c r="H10" s="47">
        <f t="shared" si="0"/>
        <v>0</v>
      </c>
      <c r="I10" s="88"/>
      <c r="J10" s="47">
        <f t="shared" si="1"/>
        <v>0</v>
      </c>
      <c r="K10" s="47">
        <f t="shared" si="2"/>
        <v>0</v>
      </c>
      <c r="L10" s="47">
        <f t="shared" si="3"/>
      </c>
      <c r="M10" s="47">
        <f t="shared" si="4"/>
      </c>
      <c r="N10" s="7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43656</v>
      </c>
      <c r="B11" s="72" t="s">
        <v>95</v>
      </c>
      <c r="C11" s="73">
        <v>0.3333333333333333</v>
      </c>
      <c r="D11" s="98"/>
      <c r="E11" s="98"/>
      <c r="F11" s="98"/>
      <c r="G11" s="98"/>
      <c r="H11" s="99">
        <f t="shared" si="0"/>
        <v>0</v>
      </c>
      <c r="I11" s="98"/>
      <c r="J11" s="99">
        <f t="shared" si="1"/>
        <v>0</v>
      </c>
      <c r="K11" s="99">
        <f t="shared" si="2"/>
        <v>0</v>
      </c>
      <c r="L11" s="99">
        <f t="shared" si="3"/>
      </c>
      <c r="M11" s="99">
        <f t="shared" si="4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43657</v>
      </c>
      <c r="B12" s="72" t="s">
        <v>96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43658</v>
      </c>
      <c r="B13" s="72" t="s">
        <v>97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43659</v>
      </c>
      <c r="B14" s="72" t="s">
        <v>82</v>
      </c>
      <c r="C14" s="73"/>
      <c r="D14" s="73"/>
      <c r="E14" s="73"/>
      <c r="F14" s="73"/>
      <c r="G14" s="73"/>
      <c r="H14" s="74">
        <f t="shared" si="0"/>
        <v>0</v>
      </c>
      <c r="I14" s="73"/>
      <c r="J14" s="74">
        <f t="shared" si="1"/>
        <v>0</v>
      </c>
      <c r="K14" s="74">
        <f t="shared" si="2"/>
        <v>0</v>
      </c>
      <c r="L14" s="74">
        <f t="shared" si="3"/>
      </c>
      <c r="M14" s="74">
        <f t="shared" si="4"/>
      </c>
      <c r="N14" s="75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43660</v>
      </c>
      <c r="B15" s="72" t="s">
        <v>44</v>
      </c>
      <c r="C15" s="73"/>
      <c r="D15" s="73"/>
      <c r="E15" s="73"/>
      <c r="F15" s="73"/>
      <c r="G15" s="73"/>
      <c r="H15" s="74">
        <f t="shared" si="0"/>
        <v>0</v>
      </c>
      <c r="I15" s="73"/>
      <c r="J15" s="74">
        <f t="shared" si="1"/>
        <v>0</v>
      </c>
      <c r="K15" s="74">
        <f t="shared" si="2"/>
        <v>0</v>
      </c>
      <c r="L15" s="74">
        <f t="shared" si="3"/>
      </c>
      <c r="M15" s="74">
        <f t="shared" si="4"/>
      </c>
      <c r="N15" s="7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43661</v>
      </c>
      <c r="B16" s="72" t="s">
        <v>98</v>
      </c>
      <c r="C16" s="73">
        <v>0.3333333333333333</v>
      </c>
      <c r="D16" s="98"/>
      <c r="E16" s="98"/>
      <c r="F16" s="98"/>
      <c r="G16" s="98"/>
      <c r="H16" s="99">
        <f t="shared" si="0"/>
        <v>0</v>
      </c>
      <c r="I16" s="98"/>
      <c r="J16" s="99">
        <f t="shared" si="1"/>
        <v>0</v>
      </c>
      <c r="K16" s="99">
        <f t="shared" si="2"/>
        <v>0</v>
      </c>
      <c r="L16" s="99">
        <f t="shared" si="3"/>
      </c>
      <c r="M16" s="99">
        <f t="shared" si="4"/>
        <v>0.3333333333333333</v>
      </c>
      <c r="N16" s="100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43662</v>
      </c>
      <c r="B17" s="72" t="s">
        <v>94</v>
      </c>
      <c r="C17" s="73">
        <v>0.3333333333333333</v>
      </c>
      <c r="D17" s="98"/>
      <c r="E17" s="98"/>
      <c r="F17" s="98"/>
      <c r="G17" s="98"/>
      <c r="H17" s="99">
        <f t="shared" si="0"/>
        <v>0</v>
      </c>
      <c r="I17" s="98"/>
      <c r="J17" s="99">
        <f t="shared" si="1"/>
        <v>0</v>
      </c>
      <c r="K17" s="99">
        <f t="shared" si="2"/>
        <v>0</v>
      </c>
      <c r="L17" s="99">
        <f t="shared" si="3"/>
      </c>
      <c r="M17" s="99">
        <f t="shared" si="4"/>
        <v>0.3333333333333333</v>
      </c>
      <c r="N17" s="100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43663</v>
      </c>
      <c r="B18" s="72" t="s">
        <v>95</v>
      </c>
      <c r="C18" s="73">
        <v>0.3333333333333333</v>
      </c>
      <c r="D18" s="98"/>
      <c r="E18" s="98"/>
      <c r="F18" s="98"/>
      <c r="G18" s="98"/>
      <c r="H18" s="99">
        <f t="shared" si="0"/>
        <v>0</v>
      </c>
      <c r="I18" s="98"/>
      <c r="J18" s="99">
        <f t="shared" si="1"/>
        <v>0</v>
      </c>
      <c r="K18" s="99">
        <f t="shared" si="2"/>
        <v>0</v>
      </c>
      <c r="L18" s="99">
        <f t="shared" si="3"/>
      </c>
      <c r="M18" s="99">
        <f t="shared" si="4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43664</v>
      </c>
      <c r="B19" s="72" t="s">
        <v>96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43665</v>
      </c>
      <c r="B20" s="72" t="s">
        <v>97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1">
        <v>43666</v>
      </c>
      <c r="B21" s="72" t="s">
        <v>82</v>
      </c>
      <c r="C21" s="73"/>
      <c r="D21" s="73"/>
      <c r="E21" s="73"/>
      <c r="F21" s="73"/>
      <c r="G21" s="73"/>
      <c r="H21" s="74">
        <f t="shared" si="0"/>
        <v>0</v>
      </c>
      <c r="I21" s="73"/>
      <c r="J21" s="74">
        <f t="shared" si="1"/>
        <v>0</v>
      </c>
      <c r="K21" s="74">
        <f t="shared" si="2"/>
        <v>0</v>
      </c>
      <c r="L21" s="74">
        <f t="shared" si="3"/>
      </c>
      <c r="M21" s="74">
        <f t="shared" si="4"/>
      </c>
      <c r="N21" s="7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43667</v>
      </c>
      <c r="B22" s="72" t="s">
        <v>44</v>
      </c>
      <c r="C22" s="73"/>
      <c r="D22" s="73"/>
      <c r="E22" s="73"/>
      <c r="F22" s="73"/>
      <c r="G22" s="73"/>
      <c r="H22" s="74">
        <f t="shared" si="0"/>
        <v>0</v>
      </c>
      <c r="I22" s="73"/>
      <c r="J22" s="74">
        <f t="shared" si="1"/>
        <v>0</v>
      </c>
      <c r="K22" s="74">
        <f t="shared" si="2"/>
        <v>0</v>
      </c>
      <c r="L22" s="74">
        <f t="shared" si="3"/>
      </c>
      <c r="M22" s="74">
        <f t="shared" si="4"/>
      </c>
      <c r="N22" s="7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43668</v>
      </c>
      <c r="B23" s="72" t="s">
        <v>98</v>
      </c>
      <c r="C23" s="73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99">
        <f t="shared" si="1"/>
        <v>0</v>
      </c>
      <c r="K23" s="99">
        <f t="shared" si="2"/>
        <v>0</v>
      </c>
      <c r="L23" s="99">
        <f t="shared" si="3"/>
      </c>
      <c r="M23" s="99">
        <f t="shared" si="4"/>
        <v>0.3333333333333333</v>
      </c>
      <c r="N23" s="10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43669</v>
      </c>
      <c r="B24" s="72" t="s">
        <v>94</v>
      </c>
      <c r="C24" s="73">
        <v>0.3333333333333333</v>
      </c>
      <c r="D24" s="98"/>
      <c r="E24" s="98"/>
      <c r="F24" s="98"/>
      <c r="G24" s="98"/>
      <c r="H24" s="99">
        <f t="shared" si="0"/>
        <v>0</v>
      </c>
      <c r="I24" s="98"/>
      <c r="J24" s="99">
        <f t="shared" si="1"/>
        <v>0</v>
      </c>
      <c r="K24" s="99">
        <f t="shared" si="2"/>
        <v>0</v>
      </c>
      <c r="L24" s="99">
        <f t="shared" si="3"/>
      </c>
      <c r="M24" s="99">
        <f t="shared" si="4"/>
        <v>0.3333333333333333</v>
      </c>
      <c r="N24" s="100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43670</v>
      </c>
      <c r="B25" s="72" t="s">
        <v>95</v>
      </c>
      <c r="C25" s="73">
        <v>0.3333333333333333</v>
      </c>
      <c r="D25" s="98"/>
      <c r="E25" s="98"/>
      <c r="F25" s="98"/>
      <c r="G25" s="98"/>
      <c r="H25" s="99">
        <f t="shared" si="0"/>
        <v>0</v>
      </c>
      <c r="I25" s="98"/>
      <c r="J25" s="99">
        <f t="shared" si="1"/>
        <v>0</v>
      </c>
      <c r="K25" s="99">
        <f t="shared" si="2"/>
        <v>0</v>
      </c>
      <c r="L25" s="99">
        <f t="shared" si="3"/>
      </c>
      <c r="M25" s="99">
        <f t="shared" si="4"/>
        <v>0.3333333333333333</v>
      </c>
      <c r="N25" s="100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43671</v>
      </c>
      <c r="B26" s="72" t="s">
        <v>96</v>
      </c>
      <c r="C26" s="73">
        <v>0.3333333333333333</v>
      </c>
      <c r="D26" s="98"/>
      <c r="E26" s="98"/>
      <c r="F26" s="98"/>
      <c r="G26" s="98"/>
      <c r="H26" s="99">
        <f t="shared" si="0"/>
        <v>0</v>
      </c>
      <c r="I26" s="98"/>
      <c r="J26" s="99">
        <f t="shared" si="1"/>
        <v>0</v>
      </c>
      <c r="K26" s="99">
        <f t="shared" si="2"/>
        <v>0</v>
      </c>
      <c r="L26" s="99">
        <f t="shared" si="3"/>
      </c>
      <c r="M26" s="99">
        <f t="shared" si="4"/>
        <v>0.3333333333333333</v>
      </c>
      <c r="N26" s="100"/>
      <c r="R26" s="10"/>
      <c r="W26" s="6">
        <v>25</v>
      </c>
      <c r="X26" s="2"/>
      <c r="Y26" s="2"/>
      <c r="Z26" s="2"/>
    </row>
    <row r="27" spans="1:26" ht="15" customHeight="1">
      <c r="A27" s="71">
        <v>43672</v>
      </c>
      <c r="B27" s="72" t="s">
        <v>97</v>
      </c>
      <c r="C27" s="73">
        <v>0.3333333333333333</v>
      </c>
      <c r="D27" s="98"/>
      <c r="E27" s="98"/>
      <c r="F27" s="98"/>
      <c r="G27" s="98"/>
      <c r="H27" s="99">
        <f t="shared" si="0"/>
        <v>0</v>
      </c>
      <c r="I27" s="98"/>
      <c r="J27" s="99">
        <f t="shared" si="1"/>
        <v>0</v>
      </c>
      <c r="K27" s="99">
        <f t="shared" si="2"/>
        <v>0</v>
      </c>
      <c r="L27" s="99">
        <f t="shared" si="3"/>
      </c>
      <c r="M27" s="99">
        <f t="shared" si="4"/>
        <v>0.3333333333333333</v>
      </c>
      <c r="N27" s="100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43673</v>
      </c>
      <c r="B28" s="72" t="s">
        <v>82</v>
      </c>
      <c r="C28" s="73"/>
      <c r="D28" s="73"/>
      <c r="E28" s="73"/>
      <c r="F28" s="73"/>
      <c r="G28" s="73"/>
      <c r="H28" s="74">
        <f t="shared" si="0"/>
        <v>0</v>
      </c>
      <c r="I28" s="73"/>
      <c r="J28" s="74">
        <f t="shared" si="1"/>
        <v>0</v>
      </c>
      <c r="K28" s="74">
        <f t="shared" si="2"/>
        <v>0</v>
      </c>
      <c r="L28" s="74">
        <f t="shared" si="3"/>
      </c>
      <c r="M28" s="74">
        <f t="shared" si="4"/>
      </c>
      <c r="N28" s="75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43674</v>
      </c>
      <c r="B29" s="72" t="s">
        <v>44</v>
      </c>
      <c r="C29" s="73"/>
      <c r="D29" s="73"/>
      <c r="E29" s="73"/>
      <c r="F29" s="73"/>
      <c r="G29" s="73"/>
      <c r="H29" s="74">
        <f t="shared" si="0"/>
        <v>0</v>
      </c>
      <c r="I29" s="73"/>
      <c r="J29" s="74">
        <f t="shared" si="1"/>
        <v>0</v>
      </c>
      <c r="K29" s="74">
        <f t="shared" si="2"/>
        <v>0</v>
      </c>
      <c r="L29" s="74">
        <f t="shared" si="3"/>
      </c>
      <c r="M29" s="74">
        <f t="shared" si="4"/>
      </c>
      <c r="N29" s="75"/>
      <c r="Q29" s="4"/>
      <c r="W29" s="6">
        <v>28</v>
      </c>
      <c r="X29" s="2"/>
      <c r="Y29" s="2"/>
      <c r="Z29" s="2"/>
    </row>
    <row r="30" spans="1:26" ht="15" customHeight="1">
      <c r="A30" s="71">
        <v>43675</v>
      </c>
      <c r="B30" s="72" t="s">
        <v>98</v>
      </c>
      <c r="C30" s="73">
        <v>0.3333333333333333</v>
      </c>
      <c r="D30" s="98"/>
      <c r="E30" s="98"/>
      <c r="F30" s="98"/>
      <c r="G30" s="98"/>
      <c r="H30" s="99">
        <f t="shared" si="0"/>
        <v>0</v>
      </c>
      <c r="I30" s="98"/>
      <c r="J30" s="99">
        <f t="shared" si="1"/>
        <v>0</v>
      </c>
      <c r="K30" s="99">
        <f t="shared" si="2"/>
        <v>0</v>
      </c>
      <c r="L30" s="99">
        <f t="shared" si="3"/>
      </c>
      <c r="M30" s="99">
        <f t="shared" si="4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71">
        <v>43676</v>
      </c>
      <c r="B31" s="72" t="s">
        <v>94</v>
      </c>
      <c r="C31" s="73">
        <v>0.3333333333333333</v>
      </c>
      <c r="D31" s="98"/>
      <c r="E31" s="98"/>
      <c r="F31" s="98"/>
      <c r="G31" s="98"/>
      <c r="H31" s="99">
        <f t="shared" si="0"/>
        <v>0</v>
      </c>
      <c r="I31" s="98"/>
      <c r="J31" s="99">
        <f t="shared" si="1"/>
        <v>0</v>
      </c>
      <c r="K31" s="99">
        <f t="shared" si="2"/>
        <v>0</v>
      </c>
      <c r="L31" s="99">
        <f t="shared" si="3"/>
      </c>
      <c r="M31" s="99">
        <f t="shared" si="4"/>
        <v>0.3333333333333333</v>
      </c>
      <c r="N31" s="100"/>
      <c r="Q31" s="4"/>
      <c r="W31" s="6">
        <v>30</v>
      </c>
      <c r="X31" s="2"/>
      <c r="Y31" s="2"/>
      <c r="Z31" s="2"/>
    </row>
    <row r="32" spans="1:26" ht="15" customHeight="1" thickBot="1">
      <c r="A32" s="71">
        <v>43677</v>
      </c>
      <c r="B32" s="72" t="s">
        <v>95</v>
      </c>
      <c r="C32" s="73">
        <v>0.3333333333333333</v>
      </c>
      <c r="D32" s="98"/>
      <c r="E32" s="98"/>
      <c r="F32" s="98"/>
      <c r="G32" s="98"/>
      <c r="H32" s="99">
        <f t="shared" si="0"/>
        <v>0</v>
      </c>
      <c r="I32" s="98"/>
      <c r="J32" s="99">
        <f t="shared" si="1"/>
        <v>0</v>
      </c>
      <c r="K32" s="99">
        <f t="shared" si="2"/>
        <v>0</v>
      </c>
      <c r="L32" s="99">
        <f t="shared" si="3"/>
      </c>
      <c r="M32" s="99">
        <f t="shared" si="4"/>
        <v>0.3333333333333333</v>
      </c>
      <c r="N32" s="100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67" t="s">
        <v>90</v>
      </c>
      <c r="G34" s="49"/>
      <c r="H34" s="49"/>
      <c r="I34" s="49"/>
      <c r="J34" s="49"/>
      <c r="K34" s="49"/>
      <c r="L34" s="49"/>
      <c r="M34" s="49"/>
      <c r="N34" s="91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11" dxfId="1237" operator="equal" stopIfTrue="1">
      <formula>"POSITIVO"</formula>
    </cfRule>
    <cfRule type="cellIs" priority="212" dxfId="1238" operator="equal" stopIfTrue="1">
      <formula>"NEGATIVO"</formula>
    </cfRule>
  </conditionalFormatting>
  <conditionalFormatting sqref="Y2:Y32">
    <cfRule type="cellIs" priority="210" dxfId="1238" operator="equal" stopIfTrue="1">
      <formula>"NÃO CUMPRIU"</formula>
    </cfRule>
  </conditionalFormatting>
  <conditionalFormatting sqref="D8:G8 D22:G22 D29:G29 D15:G15">
    <cfRule type="expression" priority="185" dxfId="1240" stopIfTrue="1">
      <formula>$B8="dom"</formula>
    </cfRule>
    <cfRule type="expression" priority="186" dxfId="1240" stopIfTrue="1">
      <formula>$B8="sab"</formula>
    </cfRule>
  </conditionalFormatting>
  <conditionalFormatting sqref="A2:A8 A11:A32">
    <cfRule type="expression" priority="183" dxfId="1240" stopIfTrue="1">
      <formula>$B2="dom"</formula>
    </cfRule>
    <cfRule type="expression" priority="184" dxfId="1240" stopIfTrue="1">
      <formula>$B2="sáb"</formula>
    </cfRule>
  </conditionalFormatting>
  <conditionalFormatting sqref="B2:B32">
    <cfRule type="expression" priority="179" dxfId="1240" stopIfTrue="1">
      <formula>$B2="dom"</formula>
    </cfRule>
    <cfRule type="expression" priority="180" dxfId="1240" stopIfTrue="1">
      <formula>$B2="sáb"</formula>
    </cfRule>
  </conditionalFormatting>
  <conditionalFormatting sqref="C3:C8 C11:C15 C17:C22 C24:C29 C31:C32">
    <cfRule type="expression" priority="177" dxfId="1240" stopIfTrue="1">
      <formula>$B3="dom"</formula>
    </cfRule>
    <cfRule type="expression" priority="178" dxfId="1240" stopIfTrue="1">
      <formula>$B3="sab"</formula>
    </cfRule>
  </conditionalFormatting>
  <conditionalFormatting sqref="J2:K8 J11:K32">
    <cfRule type="cellIs" priority="176" dxfId="1236" operator="equal" stopIfTrue="1">
      <formula>$D$34</formula>
    </cfRule>
  </conditionalFormatting>
  <conditionalFormatting sqref="I22:K23 J17:K21 I29:K32 J24:K28 I2:K8 I11:K16">
    <cfRule type="expression" priority="174" dxfId="1240" stopIfTrue="1">
      <formula>$B2="dom"</formula>
    </cfRule>
    <cfRule type="expression" priority="175" dxfId="1240" stopIfTrue="1">
      <formula>$B2="sab"</formula>
    </cfRule>
  </conditionalFormatting>
  <conditionalFormatting sqref="H2:H8 H11:H32">
    <cfRule type="cellIs" priority="167" dxfId="1236" operator="equal" stopIfTrue="1">
      <formula>$D$34</formula>
    </cfRule>
  </conditionalFormatting>
  <conditionalFormatting sqref="H2:H8 H11:H32">
    <cfRule type="expression" priority="165" dxfId="1240" stopIfTrue="1">
      <formula>$B2="dom"</formula>
    </cfRule>
    <cfRule type="expression" priority="166" dxfId="1240" stopIfTrue="1">
      <formula>$B2="sab"</formula>
    </cfRule>
  </conditionalFormatting>
  <conditionalFormatting sqref="N2">
    <cfRule type="expression" priority="156" dxfId="1240" stopIfTrue="1">
      <formula>$B2="dom"</formula>
    </cfRule>
    <cfRule type="expression" priority="157" dxfId="1240" stopIfTrue="1">
      <formula>$B2="sáb"</formula>
    </cfRule>
  </conditionalFormatting>
  <conditionalFormatting sqref="C22:G22 C17:C21 J17:K21 C29:G29 C24:C28 J24:K28 N2 C8:G8 I29:K32 I22:K23 H2:K8 C15:G15 C11:C14 C31:C32 A2:B2 A3:A8 A11:A32 H11:H32 I11:K16 C3:C7 B3:B32">
    <cfRule type="expression" priority="130" dxfId="1240" stopIfTrue="1">
      <formula>$B2="dom"</formula>
    </cfRule>
    <cfRule type="expression" priority="131" dxfId="1240" stopIfTrue="1">
      <formula>$B2="sáb"</formula>
    </cfRule>
    <cfRule type="expression" priority="135" dxfId="1241" stopIfTrue="1">
      <formula>$B2="dom"</formula>
    </cfRule>
    <cfRule type="expression" priority="136" dxfId="1241" stopIfTrue="1">
      <formula>$B2="sáb"</formula>
    </cfRule>
  </conditionalFormatting>
  <conditionalFormatting sqref="B2:B32">
    <cfRule type="expression" priority="133" dxfId="1241" stopIfTrue="1">
      <formula>$B2="dom"</formula>
    </cfRule>
    <cfRule type="expression" priority="134" dxfId="1241" stopIfTrue="1">
      <formula>$B2="sáb"</formula>
    </cfRule>
  </conditionalFormatting>
  <conditionalFormatting sqref="B2:B32">
    <cfRule type="expression" priority="132" dxfId="1241" stopIfTrue="1">
      <formula>$B2="sáb"</formula>
    </cfRule>
  </conditionalFormatting>
  <conditionalFormatting sqref="I17:I21">
    <cfRule type="expression" priority="127" dxfId="1240" stopIfTrue="1">
      <formula>$B17="dom"</formula>
    </cfRule>
    <cfRule type="expression" priority="128" dxfId="1240" stopIfTrue="1">
      <formula>$B17="sáb"</formula>
    </cfRule>
  </conditionalFormatting>
  <conditionalFormatting sqref="I24:I28">
    <cfRule type="expression" priority="124" dxfId="1240" stopIfTrue="1">
      <formula>$B24="dom"</formula>
    </cfRule>
    <cfRule type="expression" priority="125" dxfId="1240" stopIfTrue="1">
      <formula>$B24="sáb"</formula>
    </cfRule>
  </conditionalFormatting>
  <conditionalFormatting sqref="M2:M8 M11:M32">
    <cfRule type="cellIs" priority="119" dxfId="1236" operator="equal" stopIfTrue="1">
      <formula>$D$34</formula>
    </cfRule>
  </conditionalFormatting>
  <conditionalFormatting sqref="M2:M8 M11:M32">
    <cfRule type="expression" priority="117" dxfId="1240" stopIfTrue="1">
      <formula>$B2="dom"</formula>
    </cfRule>
    <cfRule type="expression" priority="118" dxfId="1240" stopIfTrue="1">
      <formula>$B2="sáb"</formula>
    </cfRule>
  </conditionalFormatting>
  <conditionalFormatting sqref="M2:M8 M11:M32">
    <cfRule type="expression" priority="115" dxfId="1240" stopIfTrue="1">
      <formula>$B2="dom"</formula>
    </cfRule>
    <cfRule type="expression" priority="116" dxfId="1240" stopIfTrue="1">
      <formula>$B2="sáb"</formula>
    </cfRule>
  </conditionalFormatting>
  <conditionalFormatting sqref="M2:M8 M11:M32">
    <cfRule type="expression" priority="114" dxfId="1240" stopIfTrue="1">
      <formula>$B2="dom"</formula>
    </cfRule>
  </conditionalFormatting>
  <conditionalFormatting sqref="M2:M8 M11:M32">
    <cfRule type="expression" priority="112" dxfId="1240" stopIfTrue="1">
      <formula>$B2="dom"</formula>
    </cfRule>
    <cfRule type="expression" priority="113" dxfId="1240" stopIfTrue="1">
      <formula>$B2="sáb"</formula>
    </cfRule>
  </conditionalFormatting>
  <conditionalFormatting sqref="L2:L7 L11:L14 L16:L21 L23:L28 L30:L32">
    <cfRule type="expression" priority="110" dxfId="1240" stopIfTrue="1">
      <formula>$B2="dom"</formula>
    </cfRule>
    <cfRule type="expression" priority="111" dxfId="1240" stopIfTrue="1">
      <formula>$B2="sab"</formula>
    </cfRule>
  </conditionalFormatting>
  <conditionalFormatting sqref="D7:G7">
    <cfRule type="expression" priority="108" dxfId="1240" stopIfTrue="1">
      <formula>$B7="dom"</formula>
    </cfRule>
    <cfRule type="expression" priority="109" dxfId="1240" stopIfTrue="1">
      <formula>$B7="sáb"</formula>
    </cfRule>
  </conditionalFormatting>
  <conditionalFormatting sqref="D14:G14">
    <cfRule type="expression" priority="106" dxfId="1240" stopIfTrue="1">
      <formula>$B14="dom"</formula>
    </cfRule>
    <cfRule type="expression" priority="107" dxfId="1240" stopIfTrue="1">
      <formula>$B14="sáb"</formula>
    </cfRule>
  </conditionalFormatting>
  <conditionalFormatting sqref="D21:G21">
    <cfRule type="expression" priority="104" dxfId="1240" stopIfTrue="1">
      <formula>$B21="dom"</formula>
    </cfRule>
    <cfRule type="expression" priority="105" dxfId="1240" stopIfTrue="1">
      <formula>$B21="sáb"</formula>
    </cfRule>
  </conditionalFormatting>
  <conditionalFormatting sqref="D28:G28">
    <cfRule type="expression" priority="102" dxfId="1240" stopIfTrue="1">
      <formula>$B28="dom"</formula>
    </cfRule>
    <cfRule type="expression" priority="103" dxfId="1240" stopIfTrue="1">
      <formula>$B28="sáb"</formula>
    </cfRule>
  </conditionalFormatting>
  <conditionalFormatting sqref="L8">
    <cfRule type="expression" priority="88" dxfId="1240" stopIfTrue="1">
      <formula>$B8="dom"</formula>
    </cfRule>
    <cfRule type="expression" priority="89" dxfId="1240" stopIfTrue="1">
      <formula>$B8="sab"</formula>
    </cfRule>
  </conditionalFormatting>
  <conditionalFormatting sqref="L15">
    <cfRule type="expression" priority="86" dxfId="1240" stopIfTrue="1">
      <formula>$B15="dom"</formula>
    </cfRule>
    <cfRule type="expression" priority="87" dxfId="1240" stopIfTrue="1">
      <formula>$B15="sab"</formula>
    </cfRule>
  </conditionalFormatting>
  <conditionalFormatting sqref="L22">
    <cfRule type="expression" priority="84" dxfId="1240" stopIfTrue="1">
      <formula>$B22="dom"</formula>
    </cfRule>
    <cfRule type="expression" priority="85" dxfId="1240" stopIfTrue="1">
      <formula>$B22="sab"</formula>
    </cfRule>
  </conditionalFormatting>
  <conditionalFormatting sqref="L29">
    <cfRule type="expression" priority="82" dxfId="1240" stopIfTrue="1">
      <formula>$B29="dom"</formula>
    </cfRule>
    <cfRule type="expression" priority="83" dxfId="1240" stopIfTrue="1">
      <formula>$B29="sab"</formula>
    </cfRule>
  </conditionalFormatting>
  <conditionalFormatting sqref="C2">
    <cfRule type="expression" priority="80" dxfId="1240" stopIfTrue="1">
      <formula>$B2="dom"</formula>
    </cfRule>
    <cfRule type="expression" priority="81" dxfId="1240" stopIfTrue="1">
      <formula>$B2="sab"</formula>
    </cfRule>
  </conditionalFormatting>
  <conditionalFormatting sqref="C2">
    <cfRule type="expression" priority="78" dxfId="1241" stopIfTrue="1">
      <formula>$B2="dom"</formula>
    </cfRule>
    <cfRule type="expression" priority="79" dxfId="1241" stopIfTrue="1">
      <formula>$B2="sáb"</formula>
    </cfRule>
  </conditionalFormatting>
  <conditionalFormatting sqref="C2">
    <cfRule type="expression" priority="76" dxfId="1242" stopIfTrue="1">
      <formula>$B2="dom"</formula>
    </cfRule>
    <cfRule type="expression" priority="77" dxfId="1240" stopIfTrue="1">
      <formula>$B2="sáb"</formula>
    </cfRule>
  </conditionalFormatting>
  <conditionalFormatting sqref="C16">
    <cfRule type="expression" priority="68" dxfId="1240" stopIfTrue="1">
      <formula>$B16="dom"</formula>
    </cfRule>
    <cfRule type="expression" priority="69" dxfId="1240" stopIfTrue="1">
      <formula>$B16="sab"</formula>
    </cfRule>
  </conditionalFormatting>
  <conditionalFormatting sqref="C16">
    <cfRule type="expression" priority="66" dxfId="1241" stopIfTrue="1">
      <formula>$B16="dom"</formula>
    </cfRule>
    <cfRule type="expression" priority="67" dxfId="1241" stopIfTrue="1">
      <formula>$B16="sáb"</formula>
    </cfRule>
  </conditionalFormatting>
  <conditionalFormatting sqref="C16">
    <cfRule type="expression" priority="64" dxfId="1242" stopIfTrue="1">
      <formula>$B16="dom"</formula>
    </cfRule>
    <cfRule type="expression" priority="65" dxfId="1240" stopIfTrue="1">
      <formula>$B16="sáb"</formula>
    </cfRule>
  </conditionalFormatting>
  <conditionalFormatting sqref="C23">
    <cfRule type="expression" priority="62" dxfId="1240" stopIfTrue="1">
      <formula>$B23="dom"</formula>
    </cfRule>
    <cfRule type="expression" priority="63" dxfId="1240" stopIfTrue="1">
      <formula>$B23="sab"</formula>
    </cfRule>
  </conditionalFormatting>
  <conditionalFormatting sqref="C23">
    <cfRule type="expression" priority="60" dxfId="1241" stopIfTrue="1">
      <formula>$B23="dom"</formula>
    </cfRule>
    <cfRule type="expression" priority="61" dxfId="1241" stopIfTrue="1">
      <formula>$B23="sáb"</formula>
    </cfRule>
  </conditionalFormatting>
  <conditionalFormatting sqref="C23">
    <cfRule type="expression" priority="58" dxfId="1242" stopIfTrue="1">
      <formula>$B23="dom"</formula>
    </cfRule>
    <cfRule type="expression" priority="59" dxfId="1240" stopIfTrue="1">
      <formula>$B23="sáb"</formula>
    </cfRule>
  </conditionalFormatting>
  <conditionalFormatting sqref="C30">
    <cfRule type="expression" priority="56" dxfId="1240" stopIfTrue="1">
      <formula>$B30="dom"</formula>
    </cfRule>
    <cfRule type="expression" priority="57" dxfId="1240" stopIfTrue="1">
      <formula>$B30="sab"</formula>
    </cfRule>
  </conditionalFormatting>
  <conditionalFormatting sqref="C30">
    <cfRule type="expression" priority="54" dxfId="1241" stopIfTrue="1">
      <formula>$B30="dom"</formula>
    </cfRule>
    <cfRule type="expression" priority="55" dxfId="1241" stopIfTrue="1">
      <formula>$B30="sáb"</formula>
    </cfRule>
  </conditionalFormatting>
  <conditionalFormatting sqref="C30">
    <cfRule type="expression" priority="52" dxfId="1242" stopIfTrue="1">
      <formula>$B30="dom"</formula>
    </cfRule>
    <cfRule type="expression" priority="53" dxfId="1240" stopIfTrue="1">
      <formula>$B30="sáb"</formula>
    </cfRule>
  </conditionalFormatting>
  <conditionalFormatting sqref="P6:P7">
    <cfRule type="cellIs" priority="50" dxfId="1239" operator="equal" stopIfTrue="1">
      <formula>$D$34</formula>
    </cfRule>
  </conditionalFormatting>
  <conditionalFormatting sqref="D2:G6">
    <cfRule type="expression" priority="48" dxfId="1240" stopIfTrue="1">
      <formula>$B2="dom"</formula>
    </cfRule>
    <cfRule type="expression" priority="49" dxfId="1240" stopIfTrue="1">
      <formula>$B2="sáb"</formula>
    </cfRule>
  </conditionalFormatting>
  <conditionalFormatting sqref="D16:G20">
    <cfRule type="expression" priority="46" dxfId="1240" stopIfTrue="1">
      <formula>$B16="dom"</formula>
    </cfRule>
    <cfRule type="expression" priority="47" dxfId="1240" stopIfTrue="1">
      <formula>$B16="sáb"</formula>
    </cfRule>
  </conditionalFormatting>
  <conditionalFormatting sqref="D23:G27">
    <cfRule type="expression" priority="44" dxfId="1240" stopIfTrue="1">
      <formula>$B23="dom"</formula>
    </cfRule>
    <cfRule type="expression" priority="45" dxfId="1240" stopIfTrue="1">
      <formula>$B23="sáb"</formula>
    </cfRule>
  </conditionalFormatting>
  <conditionalFormatting sqref="D30:G32">
    <cfRule type="expression" priority="42" dxfId="1240" stopIfTrue="1">
      <formula>$B30="dom"</formula>
    </cfRule>
    <cfRule type="expression" priority="43" dxfId="1240" stopIfTrue="1">
      <formula>$B30="sáb"</formula>
    </cfRule>
  </conditionalFormatting>
  <conditionalFormatting sqref="D11:G13">
    <cfRule type="expression" priority="40" dxfId="1240" stopIfTrue="1">
      <formula>$B11="dom"</formula>
    </cfRule>
    <cfRule type="expression" priority="41" dxfId="1240" stopIfTrue="1">
      <formula>$B11="sáb"</formula>
    </cfRule>
  </conditionalFormatting>
  <conditionalFormatting sqref="N3:N8 N11:N32">
    <cfRule type="expression" priority="38" dxfId="1240" stopIfTrue="1">
      <formula>$B3="dom"</formula>
    </cfRule>
    <cfRule type="expression" priority="39" dxfId="1240" stopIfTrue="1">
      <formula>$B3="sáb"</formula>
    </cfRule>
  </conditionalFormatting>
  <conditionalFormatting sqref="N3:N8 N11:N32">
    <cfRule type="expression" priority="34" dxfId="1240" stopIfTrue="1">
      <formula>$B3="dom"</formula>
    </cfRule>
    <cfRule type="expression" priority="35" dxfId="1240" stopIfTrue="1">
      <formula>$B3="sáb"</formula>
    </cfRule>
    <cfRule type="expression" priority="36" dxfId="1241" stopIfTrue="1">
      <formula>$B3="dom"</formula>
    </cfRule>
    <cfRule type="expression" priority="37" dxfId="1241" stopIfTrue="1">
      <formula>$B3="sáb"</formula>
    </cfRule>
  </conditionalFormatting>
  <conditionalFormatting sqref="L9:L10">
    <cfRule type="expression" priority="30" dxfId="1240" stopIfTrue="1">
      <formula>$B9="dom"</formula>
    </cfRule>
    <cfRule type="expression" priority="31" dxfId="1240" stopIfTrue="1">
      <formula>$B9="sab"</formula>
    </cfRule>
  </conditionalFormatting>
  <conditionalFormatting sqref="L9:L10">
    <cfRule type="expression" priority="32" dxfId="1240" stopIfTrue="1">
      <formula>$B9="dom"</formula>
    </cfRule>
    <cfRule type="expression" priority="33" dxfId="1240" stopIfTrue="1">
      <formula>$B9="sáb"</formula>
    </cfRule>
  </conditionalFormatting>
  <conditionalFormatting sqref="A9:A10">
    <cfRule type="expression" priority="28" dxfId="1240" stopIfTrue="1">
      <formula>$B9="dom"</formula>
    </cfRule>
    <cfRule type="expression" priority="29" dxfId="1240" stopIfTrue="1">
      <formula>$B9="sáb"</formula>
    </cfRule>
  </conditionalFormatting>
  <conditionalFormatting sqref="C9:C10">
    <cfRule type="expression" priority="24" dxfId="1240" stopIfTrue="1">
      <formula>$B9="dom"</formula>
    </cfRule>
    <cfRule type="expression" priority="25" dxfId="1240" stopIfTrue="1">
      <formula>$B9="sab"</formula>
    </cfRule>
  </conditionalFormatting>
  <conditionalFormatting sqref="I9:I10">
    <cfRule type="expression" priority="22" dxfId="1240" stopIfTrue="1">
      <formula>$B9="dom"</formula>
    </cfRule>
    <cfRule type="expression" priority="23" dxfId="1240" stopIfTrue="1">
      <formula>$B9="sab"</formula>
    </cfRule>
  </conditionalFormatting>
  <conditionalFormatting sqref="H9:H10">
    <cfRule type="cellIs" priority="21" dxfId="1236" operator="equal" stopIfTrue="1">
      <formula>$D$35</formula>
    </cfRule>
  </conditionalFormatting>
  <conditionalFormatting sqref="H9:H10">
    <cfRule type="expression" priority="19" dxfId="1240" stopIfTrue="1">
      <formula>$B9="dom"</formula>
    </cfRule>
    <cfRule type="expression" priority="20" dxfId="1240" stopIfTrue="1">
      <formula>$B9="sab"</formula>
    </cfRule>
  </conditionalFormatting>
  <conditionalFormatting sqref="N9:N10">
    <cfRule type="expression" priority="17" dxfId="1240" stopIfTrue="1">
      <formula>$B9="dom"</formula>
    </cfRule>
    <cfRule type="expression" priority="18" dxfId="1240" stopIfTrue="1">
      <formula>$B9="sáb"</formula>
    </cfRule>
  </conditionalFormatting>
  <conditionalFormatting sqref="N9:N10 A9:A10 H9:I10 C9:C10">
    <cfRule type="expression" priority="15" dxfId="1241" stopIfTrue="1">
      <formula>$B9="dom"</formula>
    </cfRule>
    <cfRule type="expression" priority="16" dxfId="1241" stopIfTrue="1">
      <formula>$B9="sáb"</formula>
    </cfRule>
  </conditionalFormatting>
  <conditionalFormatting sqref="N9:N10 A9:A10 H9:I10 C9:C10">
    <cfRule type="expression" priority="13" dxfId="1242" stopIfTrue="1">
      <formula>$B9="dom"</formula>
    </cfRule>
    <cfRule type="expression" priority="14" dxfId="1240" stopIfTrue="1">
      <formula>$B9="sáb"</formula>
    </cfRule>
  </conditionalFormatting>
  <conditionalFormatting sqref="M9:M10">
    <cfRule type="cellIs" priority="12" dxfId="1236" operator="equal" stopIfTrue="1">
      <formula>$D$35</formula>
    </cfRule>
  </conditionalFormatting>
  <conditionalFormatting sqref="M9:M10">
    <cfRule type="expression" priority="10" dxfId="1240" stopIfTrue="1">
      <formula>$B9="dom"</formula>
    </cfRule>
    <cfRule type="expression" priority="11" dxfId="1240" stopIfTrue="1">
      <formula>$B9="sáb"</formula>
    </cfRule>
  </conditionalFormatting>
  <conditionalFormatting sqref="M9:M10">
    <cfRule type="expression" priority="8" dxfId="1240" stopIfTrue="1">
      <formula>$B9="dom"</formula>
    </cfRule>
    <cfRule type="expression" priority="9" dxfId="1240" stopIfTrue="1">
      <formula>$B9="sáb"</formula>
    </cfRule>
  </conditionalFormatting>
  <conditionalFormatting sqref="M9:M10">
    <cfRule type="expression" priority="7" dxfId="1240" stopIfTrue="1">
      <formula>$B9="dom"</formula>
    </cfRule>
  </conditionalFormatting>
  <conditionalFormatting sqref="M9:M10">
    <cfRule type="expression" priority="5" dxfId="1240" stopIfTrue="1">
      <formula>$B9="dom"</formula>
    </cfRule>
    <cfRule type="expression" priority="6" dxfId="1240" stopIfTrue="1">
      <formula>$B9="sáb"</formula>
    </cfRule>
  </conditionalFormatting>
  <conditionalFormatting sqref="J9:K10">
    <cfRule type="expression" priority="1" dxfId="1240" stopIfTrue="1">
      <formula>$B9="dom"</formula>
    </cfRule>
    <cfRule type="expression" priority="2" dxfId="1240" stopIfTrue="1">
      <formula>$B9="sáb"</formula>
    </cfRule>
  </conditionalFormatting>
  <conditionalFormatting sqref="A2:N32">
    <cfRule type="expression" priority="3" dxfId="1240" stopIfTrue="1">
      <formula>$B2="dom"</formula>
    </cfRule>
    <cfRule type="expression" priority="4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43678</v>
      </c>
      <c r="B2" s="72" t="s">
        <v>96</v>
      </c>
      <c r="C2" s="73">
        <v>0.3333333333333333</v>
      </c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  <v>0.3333333333333333</v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43679</v>
      </c>
      <c r="B3" s="72" t="s">
        <v>97</v>
      </c>
      <c r="C3" s="73">
        <v>0.3333333333333333</v>
      </c>
      <c r="D3" s="98"/>
      <c r="E3" s="98"/>
      <c r="F3" s="98"/>
      <c r="G3" s="98"/>
      <c r="H3" s="99">
        <f aca="true" t="shared" si="0" ref="H3:H32">IF((F3-E3)=$D$34,$D$34,IF((F3-E3)&lt;$C$33,$C$33,(F3-E3)))</f>
        <v>0</v>
      </c>
      <c r="I3" s="98"/>
      <c r="J3" s="99">
        <f aca="true" t="shared" si="1" ref="J3:J32">IF(Y3="NÃO CUMPRIU",((IF(D3&gt;$C$34,(G3-D3)-H3,$D$34))-I3)-$C$33,(IF(D3&gt;$C$34,(G3-D3)-H3,$D$34))-I3)</f>
        <v>0</v>
      </c>
      <c r="K3" s="99">
        <f aca="true" t="shared" si="2" ref="K3:K32">IF(G3&gt;$D$33,G3-$D$33,$D$34)</f>
        <v>0</v>
      </c>
      <c r="L3" s="99">
        <f aca="true" t="shared" si="3" ref="L3:L32">IF(OR((J3-C3)=$D$34,(J3-C3)&lt;$D$34),"",IF((J3-C3)&gt;$E$34,$E$34,(J3-C3)))</f>
      </c>
      <c r="M3" s="99">
        <f aca="true" t="shared" si="4" ref="M3:M32">IF(J3=C3,"",IF(J3&lt;C3,C3-J3,""))</f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43680</v>
      </c>
      <c r="B4" s="72" t="s">
        <v>82</v>
      </c>
      <c r="C4" s="73"/>
      <c r="D4" s="73"/>
      <c r="E4" s="73"/>
      <c r="F4" s="73"/>
      <c r="G4" s="73"/>
      <c r="H4" s="74">
        <f t="shared" si="0"/>
        <v>0</v>
      </c>
      <c r="I4" s="73"/>
      <c r="J4" s="74">
        <f t="shared" si="1"/>
        <v>0</v>
      </c>
      <c r="K4" s="74">
        <f t="shared" si="2"/>
        <v>0</v>
      </c>
      <c r="L4" s="74">
        <f t="shared" si="3"/>
      </c>
      <c r="M4" s="74">
        <f t="shared" si="4"/>
      </c>
      <c r="N4" s="7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43681</v>
      </c>
      <c r="B5" s="72" t="s">
        <v>44</v>
      </c>
      <c r="C5" s="73"/>
      <c r="D5" s="73"/>
      <c r="E5" s="73"/>
      <c r="F5" s="73"/>
      <c r="G5" s="73"/>
      <c r="H5" s="74">
        <f t="shared" si="0"/>
        <v>0</v>
      </c>
      <c r="I5" s="73"/>
      <c r="J5" s="74">
        <f t="shared" si="1"/>
        <v>0</v>
      </c>
      <c r="K5" s="74">
        <f t="shared" si="2"/>
        <v>0</v>
      </c>
      <c r="L5" s="74">
        <f t="shared" si="3"/>
      </c>
      <c r="M5" s="74">
        <f t="shared" si="4"/>
      </c>
      <c r="N5" s="75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43682</v>
      </c>
      <c r="B6" s="72" t="s">
        <v>98</v>
      </c>
      <c r="C6" s="73">
        <v>0.3333333333333333</v>
      </c>
      <c r="D6" s="98"/>
      <c r="E6" s="98"/>
      <c r="F6" s="98"/>
      <c r="G6" s="98"/>
      <c r="H6" s="99">
        <f t="shared" si="0"/>
        <v>0</v>
      </c>
      <c r="I6" s="98"/>
      <c r="J6" s="99">
        <f t="shared" si="1"/>
        <v>0</v>
      </c>
      <c r="K6" s="99">
        <f t="shared" si="2"/>
        <v>0</v>
      </c>
      <c r="L6" s="99">
        <f t="shared" si="3"/>
      </c>
      <c r="M6" s="99">
        <f t="shared" si="4"/>
        <v>0.3333333333333333</v>
      </c>
      <c r="N6" s="100"/>
      <c r="P6" s="94">
        <f>IF('JUL-2019'!$P$20="POSITIVO",'JUL-2019'!$P$19,D34)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43683</v>
      </c>
      <c r="B7" s="72" t="s">
        <v>94</v>
      </c>
      <c r="C7" s="73">
        <v>0.3333333333333333</v>
      </c>
      <c r="D7" s="98"/>
      <c r="E7" s="98"/>
      <c r="F7" s="98"/>
      <c r="G7" s="98"/>
      <c r="H7" s="99">
        <f t="shared" si="0"/>
        <v>0</v>
      </c>
      <c r="I7" s="98"/>
      <c r="J7" s="99">
        <f t="shared" si="1"/>
        <v>0</v>
      </c>
      <c r="K7" s="99">
        <f t="shared" si="2"/>
        <v>0</v>
      </c>
      <c r="L7" s="99">
        <f t="shared" si="3"/>
      </c>
      <c r="M7" s="99">
        <f t="shared" si="4"/>
        <v>0.3333333333333333</v>
      </c>
      <c r="N7" s="100"/>
      <c r="P7" s="94">
        <f>IF('JUL-2019'!P20="NEGATIVO",'JUL-2019'!$P$19,D34)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43684</v>
      </c>
      <c r="B8" s="72" t="s">
        <v>95</v>
      </c>
      <c r="C8" s="73">
        <v>0.3333333333333333</v>
      </c>
      <c r="D8" s="98"/>
      <c r="E8" s="98"/>
      <c r="F8" s="98"/>
      <c r="G8" s="98"/>
      <c r="H8" s="99">
        <f t="shared" si="0"/>
        <v>0</v>
      </c>
      <c r="I8" s="98"/>
      <c r="J8" s="99">
        <f t="shared" si="1"/>
        <v>0</v>
      </c>
      <c r="K8" s="99">
        <f t="shared" si="2"/>
        <v>0</v>
      </c>
      <c r="L8" s="99">
        <f t="shared" si="3"/>
      </c>
      <c r="M8" s="99">
        <f t="shared" si="4"/>
        <v>0.3333333333333333</v>
      </c>
      <c r="N8" s="100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43685</v>
      </c>
      <c r="B9" s="72" t="s">
        <v>96</v>
      </c>
      <c r="C9" s="73">
        <v>0.3333333333333333</v>
      </c>
      <c r="D9" s="98"/>
      <c r="E9" s="98"/>
      <c r="F9" s="98"/>
      <c r="G9" s="98"/>
      <c r="H9" s="99">
        <f t="shared" si="0"/>
        <v>0</v>
      </c>
      <c r="I9" s="98"/>
      <c r="J9" s="99">
        <f t="shared" si="1"/>
        <v>0</v>
      </c>
      <c r="K9" s="99">
        <f t="shared" si="2"/>
        <v>0</v>
      </c>
      <c r="L9" s="99">
        <f t="shared" si="3"/>
      </c>
      <c r="M9" s="99">
        <f t="shared" si="4"/>
        <v>0.3333333333333333</v>
      </c>
      <c r="N9" s="100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43686</v>
      </c>
      <c r="B10" s="72" t="s">
        <v>97</v>
      </c>
      <c r="C10" s="73">
        <v>0.3333333333333333</v>
      </c>
      <c r="D10" s="98"/>
      <c r="E10" s="98"/>
      <c r="F10" s="98"/>
      <c r="G10" s="98"/>
      <c r="H10" s="99">
        <f t="shared" si="0"/>
        <v>0</v>
      </c>
      <c r="I10" s="98"/>
      <c r="J10" s="99">
        <f t="shared" si="1"/>
        <v>0</v>
      </c>
      <c r="K10" s="99">
        <f t="shared" si="2"/>
        <v>0</v>
      </c>
      <c r="L10" s="99">
        <f t="shared" si="3"/>
      </c>
      <c r="M10" s="99">
        <f t="shared" si="4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1">
        <v>43687</v>
      </c>
      <c r="B11" s="72" t="s">
        <v>82</v>
      </c>
      <c r="C11" s="73"/>
      <c r="D11" s="73"/>
      <c r="E11" s="73"/>
      <c r="F11" s="73"/>
      <c r="G11" s="73"/>
      <c r="H11" s="74">
        <f t="shared" si="0"/>
        <v>0</v>
      </c>
      <c r="I11" s="73"/>
      <c r="J11" s="74">
        <f t="shared" si="1"/>
        <v>0</v>
      </c>
      <c r="K11" s="74">
        <f t="shared" si="2"/>
        <v>0</v>
      </c>
      <c r="L11" s="74">
        <f t="shared" si="3"/>
      </c>
      <c r="M11" s="74">
        <f t="shared" si="4"/>
      </c>
      <c r="N11" s="7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1">
        <v>43688</v>
      </c>
      <c r="B12" s="72" t="s">
        <v>44</v>
      </c>
      <c r="C12" s="73"/>
      <c r="D12" s="73"/>
      <c r="E12" s="73"/>
      <c r="F12" s="73"/>
      <c r="G12" s="73"/>
      <c r="H12" s="74">
        <f t="shared" si="0"/>
        <v>0</v>
      </c>
      <c r="I12" s="73"/>
      <c r="J12" s="74">
        <f t="shared" si="1"/>
        <v>0</v>
      </c>
      <c r="K12" s="74">
        <f t="shared" si="2"/>
        <v>0</v>
      </c>
      <c r="L12" s="74">
        <f t="shared" si="3"/>
      </c>
      <c r="M12" s="74">
        <f t="shared" si="4"/>
      </c>
      <c r="N12" s="7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1">
        <v>43689</v>
      </c>
      <c r="B13" s="72" t="s">
        <v>98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1">
        <v>43690</v>
      </c>
      <c r="B14" s="72" t="s">
        <v>94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1">
        <v>43691</v>
      </c>
      <c r="B15" s="72" t="s">
        <v>95</v>
      </c>
      <c r="C15" s="73">
        <v>0.3333333333333333</v>
      </c>
      <c r="D15" s="98"/>
      <c r="E15" s="98"/>
      <c r="F15" s="98"/>
      <c r="G15" s="98"/>
      <c r="H15" s="99">
        <f t="shared" si="0"/>
        <v>0</v>
      </c>
      <c r="I15" s="98"/>
      <c r="J15" s="99">
        <f t="shared" si="1"/>
        <v>0</v>
      </c>
      <c r="K15" s="99">
        <f t="shared" si="2"/>
        <v>0</v>
      </c>
      <c r="L15" s="99">
        <f t="shared" si="3"/>
      </c>
      <c r="M15" s="99">
        <f t="shared" si="4"/>
        <v>0.3333333333333333</v>
      </c>
      <c r="N15" s="100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1">
        <v>43692</v>
      </c>
      <c r="B16" s="72" t="s">
        <v>96</v>
      </c>
      <c r="C16" s="73">
        <v>0.3333333333333333</v>
      </c>
      <c r="D16" s="98"/>
      <c r="E16" s="98"/>
      <c r="F16" s="98"/>
      <c r="G16" s="98"/>
      <c r="H16" s="99">
        <f t="shared" si="0"/>
        <v>0</v>
      </c>
      <c r="I16" s="98"/>
      <c r="J16" s="99">
        <f t="shared" si="1"/>
        <v>0</v>
      </c>
      <c r="K16" s="99">
        <f t="shared" si="2"/>
        <v>0</v>
      </c>
      <c r="L16" s="99">
        <f t="shared" si="3"/>
      </c>
      <c r="M16" s="99">
        <f t="shared" si="4"/>
        <v>0.3333333333333333</v>
      </c>
      <c r="N16" s="100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1">
        <v>43693</v>
      </c>
      <c r="B17" s="72" t="s">
        <v>97</v>
      </c>
      <c r="C17" s="73">
        <v>0.3333333333333333</v>
      </c>
      <c r="D17" s="98"/>
      <c r="E17" s="98"/>
      <c r="F17" s="98"/>
      <c r="G17" s="98"/>
      <c r="H17" s="99">
        <f t="shared" si="0"/>
        <v>0</v>
      </c>
      <c r="I17" s="98"/>
      <c r="J17" s="99">
        <f t="shared" si="1"/>
        <v>0</v>
      </c>
      <c r="K17" s="99">
        <f t="shared" si="2"/>
        <v>0</v>
      </c>
      <c r="L17" s="99">
        <f t="shared" si="3"/>
      </c>
      <c r="M17" s="99">
        <f t="shared" si="4"/>
        <v>0.3333333333333333</v>
      </c>
      <c r="N17" s="100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1">
        <v>43694</v>
      </c>
      <c r="B18" s="72" t="s">
        <v>82</v>
      </c>
      <c r="C18" s="73"/>
      <c r="D18" s="73"/>
      <c r="E18" s="73"/>
      <c r="F18" s="73"/>
      <c r="G18" s="73"/>
      <c r="H18" s="74">
        <f t="shared" si="0"/>
        <v>0</v>
      </c>
      <c r="I18" s="73"/>
      <c r="J18" s="74">
        <f t="shared" si="1"/>
        <v>0</v>
      </c>
      <c r="K18" s="74">
        <f t="shared" si="2"/>
        <v>0</v>
      </c>
      <c r="L18" s="74">
        <f t="shared" si="3"/>
      </c>
      <c r="M18" s="74">
        <f t="shared" si="4"/>
      </c>
      <c r="N18" s="75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1">
        <v>43695</v>
      </c>
      <c r="B19" s="72" t="s">
        <v>44</v>
      </c>
      <c r="C19" s="73"/>
      <c r="D19" s="73"/>
      <c r="E19" s="73"/>
      <c r="F19" s="73"/>
      <c r="G19" s="73"/>
      <c r="H19" s="74">
        <f t="shared" si="0"/>
        <v>0</v>
      </c>
      <c r="I19" s="73"/>
      <c r="J19" s="74">
        <f t="shared" si="1"/>
        <v>0</v>
      </c>
      <c r="K19" s="74">
        <f t="shared" si="2"/>
        <v>0</v>
      </c>
      <c r="L19" s="74">
        <f t="shared" si="3"/>
      </c>
      <c r="M19" s="74">
        <f t="shared" si="4"/>
      </c>
      <c r="N19" s="7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1">
        <v>43696</v>
      </c>
      <c r="B20" s="72" t="s">
        <v>98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9">
        <v>43697</v>
      </c>
      <c r="B21" s="90" t="s">
        <v>94</v>
      </c>
      <c r="C21" s="88">
        <v>0.3333333333333333</v>
      </c>
      <c r="D21" s="102"/>
      <c r="E21" s="102"/>
      <c r="F21" s="102"/>
      <c r="G21" s="102"/>
      <c r="H21" s="103">
        <f t="shared" si="0"/>
        <v>0</v>
      </c>
      <c r="I21" s="102"/>
      <c r="J21" s="103">
        <f t="shared" si="1"/>
        <v>0</v>
      </c>
      <c r="K21" s="103">
        <f t="shared" si="2"/>
        <v>0</v>
      </c>
      <c r="L21" s="103">
        <f t="shared" si="3"/>
      </c>
      <c r="M21" s="103">
        <f t="shared" si="4"/>
        <v>0.3333333333333333</v>
      </c>
      <c r="N21" s="10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1">
        <v>43698</v>
      </c>
      <c r="B22" s="72" t="s">
        <v>95</v>
      </c>
      <c r="C22" s="73">
        <v>0.3333333333333333</v>
      </c>
      <c r="D22" s="98"/>
      <c r="E22" s="98"/>
      <c r="F22" s="98"/>
      <c r="G22" s="98"/>
      <c r="H22" s="99">
        <f t="shared" si="0"/>
        <v>0</v>
      </c>
      <c r="I22" s="98"/>
      <c r="J22" s="99">
        <f t="shared" si="1"/>
        <v>0</v>
      </c>
      <c r="K22" s="99">
        <f t="shared" si="2"/>
        <v>0</v>
      </c>
      <c r="L22" s="99">
        <f t="shared" si="3"/>
      </c>
      <c r="M22" s="99">
        <f t="shared" si="4"/>
        <v>0.3333333333333333</v>
      </c>
      <c r="N22" s="100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1">
        <v>43699</v>
      </c>
      <c r="B23" s="72" t="s">
        <v>96</v>
      </c>
      <c r="C23" s="73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99">
        <f t="shared" si="1"/>
        <v>0</v>
      </c>
      <c r="K23" s="99">
        <f t="shared" si="2"/>
        <v>0</v>
      </c>
      <c r="L23" s="99">
        <f t="shared" si="3"/>
      </c>
      <c r="M23" s="99">
        <f t="shared" si="4"/>
        <v>0.3333333333333333</v>
      </c>
      <c r="N23" s="100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1">
        <v>43700</v>
      </c>
      <c r="B24" s="72" t="s">
        <v>97</v>
      </c>
      <c r="C24" s="73">
        <v>0.3333333333333333</v>
      </c>
      <c r="D24" s="98"/>
      <c r="E24" s="98"/>
      <c r="F24" s="98"/>
      <c r="G24" s="98"/>
      <c r="H24" s="99">
        <f t="shared" si="0"/>
        <v>0</v>
      </c>
      <c r="I24" s="98"/>
      <c r="J24" s="99">
        <f t="shared" si="1"/>
        <v>0</v>
      </c>
      <c r="K24" s="99">
        <f t="shared" si="2"/>
        <v>0</v>
      </c>
      <c r="L24" s="99">
        <f t="shared" si="3"/>
      </c>
      <c r="M24" s="99">
        <f t="shared" si="4"/>
        <v>0.3333333333333333</v>
      </c>
      <c r="N24" s="100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1">
        <v>43701</v>
      </c>
      <c r="B25" s="72" t="s">
        <v>82</v>
      </c>
      <c r="C25" s="73"/>
      <c r="D25" s="73"/>
      <c r="E25" s="73"/>
      <c r="F25" s="73"/>
      <c r="G25" s="73"/>
      <c r="H25" s="74">
        <f t="shared" si="0"/>
        <v>0</v>
      </c>
      <c r="I25" s="73"/>
      <c r="J25" s="74">
        <f t="shared" si="1"/>
        <v>0</v>
      </c>
      <c r="K25" s="74">
        <f t="shared" si="2"/>
        <v>0</v>
      </c>
      <c r="L25" s="74">
        <f t="shared" si="3"/>
      </c>
      <c r="M25" s="74">
        <f t="shared" si="4"/>
      </c>
      <c r="N25" s="7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1">
        <v>43702</v>
      </c>
      <c r="B26" s="72" t="s">
        <v>44</v>
      </c>
      <c r="C26" s="73"/>
      <c r="D26" s="73"/>
      <c r="E26" s="73"/>
      <c r="F26" s="73"/>
      <c r="G26" s="73"/>
      <c r="H26" s="74">
        <f t="shared" si="0"/>
        <v>0</v>
      </c>
      <c r="I26" s="73"/>
      <c r="J26" s="74">
        <f t="shared" si="1"/>
        <v>0</v>
      </c>
      <c r="K26" s="74">
        <f t="shared" si="2"/>
        <v>0</v>
      </c>
      <c r="L26" s="74">
        <f t="shared" si="3"/>
      </c>
      <c r="M26" s="74">
        <f t="shared" si="4"/>
      </c>
      <c r="N26" s="75"/>
      <c r="R26" s="10"/>
      <c r="W26" s="6">
        <v>25</v>
      </c>
      <c r="X26" s="2"/>
      <c r="Y26" s="2"/>
      <c r="Z26" s="2"/>
    </row>
    <row r="27" spans="1:26" ht="15" customHeight="1">
      <c r="A27" s="71">
        <v>43703</v>
      </c>
      <c r="B27" s="72" t="s">
        <v>98</v>
      </c>
      <c r="C27" s="73">
        <v>0.3333333333333333</v>
      </c>
      <c r="D27" s="98"/>
      <c r="E27" s="98"/>
      <c r="F27" s="98"/>
      <c r="G27" s="98"/>
      <c r="H27" s="99">
        <f t="shared" si="0"/>
        <v>0</v>
      </c>
      <c r="I27" s="98"/>
      <c r="J27" s="99">
        <f t="shared" si="1"/>
        <v>0</v>
      </c>
      <c r="K27" s="99">
        <f t="shared" si="2"/>
        <v>0</v>
      </c>
      <c r="L27" s="99">
        <f t="shared" si="3"/>
      </c>
      <c r="M27" s="99">
        <f t="shared" si="4"/>
        <v>0.3333333333333333</v>
      </c>
      <c r="N27" s="100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43704</v>
      </c>
      <c r="B28" s="72" t="s">
        <v>94</v>
      </c>
      <c r="C28" s="73">
        <v>0.3333333333333333</v>
      </c>
      <c r="D28" s="98"/>
      <c r="E28" s="98"/>
      <c r="F28" s="98"/>
      <c r="G28" s="98"/>
      <c r="H28" s="99">
        <f t="shared" si="0"/>
        <v>0</v>
      </c>
      <c r="I28" s="98"/>
      <c r="J28" s="99">
        <f t="shared" si="1"/>
        <v>0</v>
      </c>
      <c r="K28" s="99">
        <f t="shared" si="2"/>
        <v>0</v>
      </c>
      <c r="L28" s="99">
        <f t="shared" si="3"/>
      </c>
      <c r="M28" s="99">
        <f t="shared" si="4"/>
        <v>0.3333333333333333</v>
      </c>
      <c r="N28" s="100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43705</v>
      </c>
      <c r="B29" s="72" t="s">
        <v>95</v>
      </c>
      <c r="C29" s="73">
        <v>0.3333333333333333</v>
      </c>
      <c r="D29" s="98"/>
      <c r="E29" s="98"/>
      <c r="F29" s="98"/>
      <c r="G29" s="98"/>
      <c r="H29" s="99">
        <f t="shared" si="0"/>
        <v>0</v>
      </c>
      <c r="I29" s="98"/>
      <c r="J29" s="99">
        <f t="shared" si="1"/>
        <v>0</v>
      </c>
      <c r="K29" s="99">
        <f t="shared" si="2"/>
        <v>0</v>
      </c>
      <c r="L29" s="99">
        <f t="shared" si="3"/>
      </c>
      <c r="M29" s="99">
        <f t="shared" si="4"/>
        <v>0.3333333333333333</v>
      </c>
      <c r="N29" s="100"/>
      <c r="Q29" s="4"/>
      <c r="W29" s="6">
        <v>28</v>
      </c>
      <c r="X29" s="2"/>
      <c r="Y29" s="2"/>
      <c r="Z29" s="2"/>
    </row>
    <row r="30" spans="1:26" ht="15" customHeight="1">
      <c r="A30" s="71">
        <v>43706</v>
      </c>
      <c r="B30" s="72" t="s">
        <v>96</v>
      </c>
      <c r="C30" s="73">
        <v>0.3333333333333333</v>
      </c>
      <c r="D30" s="98"/>
      <c r="E30" s="98"/>
      <c r="F30" s="98"/>
      <c r="G30" s="98"/>
      <c r="H30" s="99">
        <f t="shared" si="0"/>
        <v>0</v>
      </c>
      <c r="I30" s="98"/>
      <c r="J30" s="99">
        <f t="shared" si="1"/>
        <v>0</v>
      </c>
      <c r="K30" s="99">
        <f t="shared" si="2"/>
        <v>0</v>
      </c>
      <c r="L30" s="99">
        <f t="shared" si="3"/>
      </c>
      <c r="M30" s="99">
        <f t="shared" si="4"/>
        <v>0.3333333333333333</v>
      </c>
      <c r="N30" s="100"/>
      <c r="Q30" s="4"/>
      <c r="W30" s="6">
        <v>29</v>
      </c>
      <c r="X30" s="2"/>
      <c r="Y30" s="2"/>
      <c r="Z30" s="2"/>
    </row>
    <row r="31" spans="1:26" ht="15" customHeight="1">
      <c r="A31" s="71">
        <v>43707</v>
      </c>
      <c r="B31" s="72" t="s">
        <v>97</v>
      </c>
      <c r="C31" s="73">
        <v>0.3333333333333333</v>
      </c>
      <c r="D31" s="98"/>
      <c r="E31" s="98"/>
      <c r="F31" s="98"/>
      <c r="G31" s="98"/>
      <c r="H31" s="99">
        <f t="shared" si="0"/>
        <v>0</v>
      </c>
      <c r="I31" s="98"/>
      <c r="J31" s="99">
        <f t="shared" si="1"/>
        <v>0</v>
      </c>
      <c r="K31" s="99">
        <f t="shared" si="2"/>
        <v>0</v>
      </c>
      <c r="L31" s="99">
        <f t="shared" si="3"/>
      </c>
      <c r="M31" s="99">
        <f t="shared" si="4"/>
        <v>0.3333333333333333</v>
      </c>
      <c r="N31" s="100"/>
      <c r="Q31" s="4"/>
      <c r="W31" s="6">
        <v>30</v>
      </c>
      <c r="X31" s="2"/>
      <c r="Y31" s="2"/>
      <c r="Z31" s="2"/>
    </row>
    <row r="32" spans="1:26" ht="15" customHeight="1" thickBot="1">
      <c r="A32" s="71">
        <v>43708</v>
      </c>
      <c r="B32" s="72" t="s">
        <v>82</v>
      </c>
      <c r="C32" s="73"/>
      <c r="D32" s="73"/>
      <c r="E32" s="73"/>
      <c r="F32" s="73"/>
      <c r="G32" s="73"/>
      <c r="H32" s="74">
        <f t="shared" si="0"/>
        <v>0</v>
      </c>
      <c r="I32" s="73"/>
      <c r="J32" s="74">
        <f t="shared" si="1"/>
        <v>0</v>
      </c>
      <c r="K32" s="74">
        <f t="shared" si="2"/>
        <v>0</v>
      </c>
      <c r="L32" s="74">
        <f t="shared" si="3"/>
      </c>
      <c r="M32" s="74">
        <f t="shared" si="4"/>
      </c>
      <c r="N32" s="7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66" t="s">
        <v>73</v>
      </c>
      <c r="G34" s="62"/>
      <c r="H34" s="62"/>
      <c r="I34" s="62"/>
      <c r="J34" s="62"/>
      <c r="K34" s="66"/>
      <c r="L34" s="13"/>
      <c r="M34" s="13"/>
      <c r="N34" s="15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4" dxfId="1237" operator="equal" stopIfTrue="1">
      <formula>"POSITIVO"</formula>
    </cfRule>
    <cfRule type="cellIs" priority="195" dxfId="1238" operator="equal" stopIfTrue="1">
      <formula>"NEGATIVO"</formula>
    </cfRule>
  </conditionalFormatting>
  <conditionalFormatting sqref="Y2:Y32">
    <cfRule type="cellIs" priority="193" dxfId="1238" operator="equal" stopIfTrue="1">
      <formula>"NÃO CUMPRIU"</formula>
    </cfRule>
  </conditionalFormatting>
  <conditionalFormatting sqref="D12:G13 D26:G27 D19:G19">
    <cfRule type="expression" priority="170" dxfId="1240" stopIfTrue="1">
      <formula>$B12="dom"</formula>
    </cfRule>
    <cfRule type="expression" priority="171" dxfId="1240" stopIfTrue="1">
      <formula>$B12="sab"</formula>
    </cfRule>
  </conditionalFormatting>
  <conditionalFormatting sqref="D20:G20">
    <cfRule type="expression" priority="165" dxfId="1240" stopIfTrue="1">
      <formula>$B20="dom"</formula>
    </cfRule>
    <cfRule type="expression" priority="166" dxfId="1240" stopIfTrue="1">
      <formula>$B20="sab"</formula>
    </cfRule>
  </conditionalFormatting>
  <conditionalFormatting sqref="A2:A20 A22:A32">
    <cfRule type="expression" priority="161" dxfId="1240" stopIfTrue="1">
      <formula>$B2="dom"</formula>
    </cfRule>
    <cfRule type="expression" priority="162" dxfId="1240" stopIfTrue="1">
      <formula>$B2="sáb"</formula>
    </cfRule>
  </conditionalFormatting>
  <conditionalFormatting sqref="B2:B32">
    <cfRule type="expression" priority="157" dxfId="1240" stopIfTrue="1">
      <formula>$B2="dom"</formula>
    </cfRule>
    <cfRule type="expression" priority="158" dxfId="1240" stopIfTrue="1">
      <formula>$B2="sáb"</formula>
    </cfRule>
  </conditionalFormatting>
  <conditionalFormatting sqref="C2:C5 C7:C12 C14:C19 C22:C32">
    <cfRule type="expression" priority="155" dxfId="1240" stopIfTrue="1">
      <formula>$B2="dom"</formula>
    </cfRule>
    <cfRule type="expression" priority="156" dxfId="1240" stopIfTrue="1">
      <formula>$B2="sab"</formula>
    </cfRule>
  </conditionalFormatting>
  <conditionalFormatting sqref="J2:K20 J22:K32">
    <cfRule type="cellIs" priority="154" dxfId="1236" operator="equal" stopIfTrue="1">
      <formula>$D$34</formula>
    </cfRule>
  </conditionalFormatting>
  <conditionalFormatting sqref="I12:K13 J7:K11 I19:K20 J14:K18 J28:K32 I2:K6 I22:K27">
    <cfRule type="expression" priority="152" dxfId="1240" stopIfTrue="1">
      <formula>$B2="dom"</formula>
    </cfRule>
    <cfRule type="expression" priority="153" dxfId="1240" stopIfTrue="1">
      <formula>$B2="sab"</formula>
    </cfRule>
  </conditionalFormatting>
  <conditionalFormatting sqref="D5:G6">
    <cfRule type="expression" priority="148" dxfId="1240" stopIfTrue="1">
      <formula>$B5="dom"</formula>
    </cfRule>
    <cfRule type="expression" priority="149" dxfId="1240" stopIfTrue="1">
      <formula>$B5="sab"</formula>
    </cfRule>
  </conditionalFormatting>
  <conditionalFormatting sqref="H2:H20 H22:H32">
    <cfRule type="cellIs" priority="145" dxfId="1236" operator="equal" stopIfTrue="1">
      <formula>$D$34</formula>
    </cfRule>
  </conditionalFormatting>
  <conditionalFormatting sqref="H2:H20 H22:H32">
    <cfRule type="expression" priority="143" dxfId="1240" stopIfTrue="1">
      <formula>$B2="dom"</formula>
    </cfRule>
    <cfRule type="expression" priority="144" dxfId="1240" stopIfTrue="1">
      <formula>$B2="sab"</formula>
    </cfRule>
  </conditionalFormatting>
  <conditionalFormatting sqref="C7:C11 C5:G5 C14:C18 C19:G19 C28:C32 I3:K6 C12:G12 J7:K11 I19:K20 J14:K18 J28:K32 I12:K13 H3:H20 H2:K2 C22:C25 A2:C2 D6:G6 D13:G13 D20:G20 C26:G27 A22:A32 H22:H32 I22:K27 A3:A20 C3:C4 B3:B32">
    <cfRule type="expression" priority="130" dxfId="1241" stopIfTrue="1">
      <formula>$B2="dom"</formula>
    </cfRule>
    <cfRule type="expression" priority="131" dxfId="1241" stopIfTrue="1">
      <formula>$B2="sáb"</formula>
    </cfRule>
  </conditionalFormatting>
  <conditionalFormatting sqref="C12:G12 C7:C11 J7:K11 C19:G19 C14:C18 J14:K18 C28:C32 J28:K32 C5:G5 I3:K6 I19:K20 I12:K13 H3:H20 H2:K2 C22:C25 A2:C2 D6:G6 D13:G13 D20:G20 C26:G27 A22:A32 H22:H32 I22:K27 A3:A20 C3:C4 B3:B32">
    <cfRule type="expression" priority="108" dxfId="1240" stopIfTrue="1">
      <formula>$B2="dom"</formula>
    </cfRule>
    <cfRule type="expression" priority="109" dxfId="1240" stopIfTrue="1">
      <formula>$B2="sáb"</formula>
    </cfRule>
  </conditionalFormatting>
  <conditionalFormatting sqref="I7:I11">
    <cfRule type="expression" priority="105" dxfId="1240" stopIfTrue="1">
      <formula>$B7="dom"</formula>
    </cfRule>
    <cfRule type="expression" priority="106" dxfId="1240" stopIfTrue="1">
      <formula>$B7="sáb"</formula>
    </cfRule>
  </conditionalFormatting>
  <conditionalFormatting sqref="I14:I18">
    <cfRule type="expression" priority="102" dxfId="1240" stopIfTrue="1">
      <formula>$B14="dom"</formula>
    </cfRule>
    <cfRule type="expression" priority="103" dxfId="1240" stopIfTrue="1">
      <formula>$B14="sáb"</formula>
    </cfRule>
  </conditionalFormatting>
  <conditionalFormatting sqref="I28:I32">
    <cfRule type="expression" priority="99" dxfId="1240" stopIfTrue="1">
      <formula>$B28="dom"</formula>
    </cfRule>
    <cfRule type="expression" priority="100" dxfId="1240" stopIfTrue="1">
      <formula>$B28="sáb"</formula>
    </cfRule>
  </conditionalFormatting>
  <conditionalFormatting sqref="M2:M20 M22:M32">
    <cfRule type="cellIs" priority="94" dxfId="1236" operator="equal" stopIfTrue="1">
      <formula>$D$34</formula>
    </cfRule>
  </conditionalFormatting>
  <conditionalFormatting sqref="M2:M20 M22:M32">
    <cfRule type="expression" priority="92" dxfId="1240" stopIfTrue="1">
      <formula>$B2="dom"</formula>
    </cfRule>
    <cfRule type="expression" priority="93" dxfId="1240" stopIfTrue="1">
      <formula>$B2="sáb"</formula>
    </cfRule>
  </conditionalFormatting>
  <conditionalFormatting sqref="M2:M20 M22:M32">
    <cfRule type="expression" priority="90" dxfId="1240" stopIfTrue="1">
      <formula>$B2="dom"</formula>
    </cfRule>
    <cfRule type="expression" priority="91" dxfId="1240" stopIfTrue="1">
      <formula>$B2="sáb"</formula>
    </cfRule>
  </conditionalFormatting>
  <conditionalFormatting sqref="M2:M20 M22:M32">
    <cfRule type="expression" priority="89" dxfId="1240" stopIfTrue="1">
      <formula>$B2="dom"</formula>
    </cfRule>
  </conditionalFormatting>
  <conditionalFormatting sqref="M2:M20 M22:M32">
    <cfRule type="expression" priority="87" dxfId="1240" stopIfTrue="1">
      <formula>$B2="dom"</formula>
    </cfRule>
    <cfRule type="expression" priority="88" dxfId="1240" stopIfTrue="1">
      <formula>$B2="sáb"</formula>
    </cfRule>
  </conditionalFormatting>
  <conditionalFormatting sqref="L2:L4 L6:L11 L13:L18 L22:L25 L27:L32">
    <cfRule type="expression" priority="83" dxfId="1240" stopIfTrue="1">
      <formula>$B2="dom"</formula>
    </cfRule>
    <cfRule type="expression" priority="84" dxfId="1240" stopIfTrue="1">
      <formula>$B2="sab"</formula>
    </cfRule>
  </conditionalFormatting>
  <conditionalFormatting sqref="D7:G11">
    <cfRule type="expression" priority="79" dxfId="1240" stopIfTrue="1">
      <formula>$B7="dom"</formula>
    </cfRule>
    <cfRule type="expression" priority="80" dxfId="1240" stopIfTrue="1">
      <formula>$B7="sáb"</formula>
    </cfRule>
  </conditionalFormatting>
  <conditionalFormatting sqref="D14:G18">
    <cfRule type="expression" priority="77" dxfId="1240" stopIfTrue="1">
      <formula>$B14="dom"</formula>
    </cfRule>
    <cfRule type="expression" priority="78" dxfId="1240" stopIfTrue="1">
      <formula>$B14="sáb"</formula>
    </cfRule>
  </conditionalFormatting>
  <conditionalFormatting sqref="D22:G25">
    <cfRule type="expression" priority="75" dxfId="1240" stopIfTrue="1">
      <formula>$B22="dom"</formula>
    </cfRule>
    <cfRule type="expression" priority="76" dxfId="1240" stopIfTrue="1">
      <formula>$B22="sáb"</formula>
    </cfRule>
  </conditionalFormatting>
  <conditionalFormatting sqref="D28:G32">
    <cfRule type="expression" priority="73" dxfId="1240" stopIfTrue="1">
      <formula>$B28="dom"</formula>
    </cfRule>
    <cfRule type="expression" priority="74" dxfId="1240" stopIfTrue="1">
      <formula>$B28="sáb"</formula>
    </cfRule>
  </conditionalFormatting>
  <conditionalFormatting sqref="N2">
    <cfRule type="expression" priority="71" dxfId="1240" stopIfTrue="1">
      <formula>$B2="dom"</formula>
    </cfRule>
    <cfRule type="expression" priority="72" dxfId="1240" stopIfTrue="1">
      <formula>$B2="sáb"</formula>
    </cfRule>
  </conditionalFormatting>
  <conditionalFormatting sqref="N32">
    <cfRule type="expression" priority="63" dxfId="1240" stopIfTrue="1">
      <formula>$B32="dom"</formula>
    </cfRule>
    <cfRule type="expression" priority="64" dxfId="1240" stopIfTrue="1">
      <formula>$B32="sáb"</formula>
    </cfRule>
  </conditionalFormatting>
  <conditionalFormatting sqref="L5">
    <cfRule type="expression" priority="61" dxfId="1240" stopIfTrue="1">
      <formula>$B5="dom"</formula>
    </cfRule>
    <cfRule type="expression" priority="62" dxfId="1240" stopIfTrue="1">
      <formula>$B5="sab"</formula>
    </cfRule>
  </conditionalFormatting>
  <conditionalFormatting sqref="L12">
    <cfRule type="expression" priority="59" dxfId="1240" stopIfTrue="1">
      <formula>$B12="dom"</formula>
    </cfRule>
    <cfRule type="expression" priority="60" dxfId="1240" stopIfTrue="1">
      <formula>$B12="sab"</formula>
    </cfRule>
  </conditionalFormatting>
  <conditionalFormatting sqref="L19:L20">
    <cfRule type="expression" priority="57" dxfId="1240" stopIfTrue="1">
      <formula>$B19="dom"</formula>
    </cfRule>
    <cfRule type="expression" priority="58" dxfId="1240" stopIfTrue="1">
      <formula>$B19="sab"</formula>
    </cfRule>
  </conditionalFormatting>
  <conditionalFormatting sqref="L26">
    <cfRule type="expression" priority="55" dxfId="1240" stopIfTrue="1">
      <formula>$B26="dom"</formula>
    </cfRule>
    <cfRule type="expression" priority="56" dxfId="1240" stopIfTrue="1">
      <formula>$B26="sab"</formula>
    </cfRule>
  </conditionalFormatting>
  <conditionalFormatting sqref="C6">
    <cfRule type="expression" priority="53" dxfId="1240" stopIfTrue="1">
      <formula>$B6="dom"</formula>
    </cfRule>
    <cfRule type="expression" priority="54" dxfId="1240" stopIfTrue="1">
      <formula>$B6="sab"</formula>
    </cfRule>
  </conditionalFormatting>
  <conditionalFormatting sqref="C6">
    <cfRule type="expression" priority="51" dxfId="1241" stopIfTrue="1">
      <formula>$B6="dom"</formula>
    </cfRule>
    <cfRule type="expression" priority="52" dxfId="1241" stopIfTrue="1">
      <formula>$B6="sáb"</formula>
    </cfRule>
  </conditionalFormatting>
  <conditionalFormatting sqref="C6">
    <cfRule type="expression" priority="49" dxfId="1242" stopIfTrue="1">
      <formula>$B6="dom"</formula>
    </cfRule>
    <cfRule type="expression" priority="50" dxfId="1240" stopIfTrue="1">
      <formula>$B6="sáb"</formula>
    </cfRule>
  </conditionalFormatting>
  <conditionalFormatting sqref="C13">
    <cfRule type="expression" priority="47" dxfId="1240" stopIfTrue="1">
      <formula>$B13="dom"</formula>
    </cfRule>
    <cfRule type="expression" priority="48" dxfId="1240" stopIfTrue="1">
      <formula>$B13="sab"</formula>
    </cfRule>
  </conditionalFormatting>
  <conditionalFormatting sqref="C13">
    <cfRule type="expression" priority="45" dxfId="1241" stopIfTrue="1">
      <formula>$B13="dom"</formula>
    </cfRule>
    <cfRule type="expression" priority="46" dxfId="1241" stopIfTrue="1">
      <formula>$B13="sáb"</formula>
    </cfRule>
  </conditionalFormatting>
  <conditionalFormatting sqref="C13">
    <cfRule type="expression" priority="43" dxfId="1242" stopIfTrue="1">
      <formula>$B13="dom"</formula>
    </cfRule>
    <cfRule type="expression" priority="44" dxfId="1240" stopIfTrue="1">
      <formula>$B13="sáb"</formula>
    </cfRule>
  </conditionalFormatting>
  <conditionalFormatting sqref="C20">
    <cfRule type="expression" priority="41" dxfId="1240" stopIfTrue="1">
      <formula>$B20="dom"</formula>
    </cfRule>
    <cfRule type="expression" priority="42" dxfId="1240" stopIfTrue="1">
      <formula>$B20="sab"</formula>
    </cfRule>
  </conditionalFormatting>
  <conditionalFormatting sqref="C20">
    <cfRule type="expression" priority="39" dxfId="1241" stopIfTrue="1">
      <formula>$B20="dom"</formula>
    </cfRule>
    <cfRule type="expression" priority="40" dxfId="1241" stopIfTrue="1">
      <formula>$B20="sáb"</formula>
    </cfRule>
  </conditionalFormatting>
  <conditionalFormatting sqref="C20">
    <cfRule type="expression" priority="37" dxfId="1242" stopIfTrue="1">
      <formula>$B20="dom"</formula>
    </cfRule>
    <cfRule type="expression" priority="38" dxfId="1240" stopIfTrue="1">
      <formula>$B20="sáb"</formula>
    </cfRule>
  </conditionalFormatting>
  <conditionalFormatting sqref="P6:P7">
    <cfRule type="cellIs" priority="36" dxfId="1239" operator="equal" stopIfTrue="1">
      <formula>$D$34</formula>
    </cfRule>
  </conditionalFormatting>
  <conditionalFormatting sqref="N3:N20 N22:N31">
    <cfRule type="expression" priority="34" dxfId="1240" stopIfTrue="1">
      <formula>$B3="dom"</formula>
    </cfRule>
    <cfRule type="expression" priority="35" dxfId="1240" stopIfTrue="1">
      <formula>$B3="sáb"</formula>
    </cfRule>
  </conditionalFormatting>
  <conditionalFormatting sqref="L21">
    <cfRule type="expression" priority="30" dxfId="1240" stopIfTrue="1">
      <formula>$B21="dom"</formula>
    </cfRule>
    <cfRule type="expression" priority="31" dxfId="1240" stopIfTrue="1">
      <formula>$B21="sab"</formula>
    </cfRule>
  </conditionalFormatting>
  <conditionalFormatting sqref="L21">
    <cfRule type="expression" priority="32" dxfId="1240" stopIfTrue="1">
      <formula>$B21="dom"</formula>
    </cfRule>
    <cfRule type="expression" priority="33" dxfId="1240" stopIfTrue="1">
      <formula>$B21="sáb"</formula>
    </cfRule>
  </conditionalFormatting>
  <conditionalFormatting sqref="A21">
    <cfRule type="expression" priority="28" dxfId="1240" stopIfTrue="1">
      <formula>$B21="dom"</formula>
    </cfRule>
    <cfRule type="expression" priority="29" dxfId="1240" stopIfTrue="1">
      <formula>$B21="sáb"</formula>
    </cfRule>
  </conditionalFormatting>
  <conditionalFormatting sqref="C21">
    <cfRule type="expression" priority="24" dxfId="1240" stopIfTrue="1">
      <formula>$B21="dom"</formula>
    </cfRule>
    <cfRule type="expression" priority="25" dxfId="1240" stopIfTrue="1">
      <formula>$B21="sab"</formula>
    </cfRule>
  </conditionalFormatting>
  <conditionalFormatting sqref="I21">
    <cfRule type="expression" priority="22" dxfId="1240" stopIfTrue="1">
      <formula>$B21="dom"</formula>
    </cfRule>
    <cfRule type="expression" priority="23" dxfId="1240" stopIfTrue="1">
      <formula>$B21="sab"</formula>
    </cfRule>
  </conditionalFormatting>
  <conditionalFormatting sqref="H21">
    <cfRule type="cellIs" priority="21" dxfId="1236" operator="equal" stopIfTrue="1">
      <formula>$D$35</formula>
    </cfRule>
  </conditionalFormatting>
  <conditionalFormatting sqref="H21">
    <cfRule type="expression" priority="19" dxfId="1240" stopIfTrue="1">
      <formula>$B21="dom"</formula>
    </cfRule>
    <cfRule type="expression" priority="20" dxfId="1240" stopIfTrue="1">
      <formula>$B21="sab"</formula>
    </cfRule>
  </conditionalFormatting>
  <conditionalFormatting sqref="N21">
    <cfRule type="expression" priority="17" dxfId="1240" stopIfTrue="1">
      <formula>$B21="dom"</formula>
    </cfRule>
    <cfRule type="expression" priority="18" dxfId="1240" stopIfTrue="1">
      <formula>$B21="sáb"</formula>
    </cfRule>
  </conditionalFormatting>
  <conditionalFormatting sqref="N21 A21 H21:I21 C21">
    <cfRule type="expression" priority="15" dxfId="1241" stopIfTrue="1">
      <formula>$B21="dom"</formula>
    </cfRule>
    <cfRule type="expression" priority="16" dxfId="1241" stopIfTrue="1">
      <formula>$B21="sáb"</formula>
    </cfRule>
  </conditionalFormatting>
  <conditionalFormatting sqref="N21 A21 H21:I21 C21">
    <cfRule type="expression" priority="13" dxfId="1242" stopIfTrue="1">
      <formula>$B21="dom"</formula>
    </cfRule>
    <cfRule type="expression" priority="14" dxfId="1240" stopIfTrue="1">
      <formula>$B21="sáb"</formula>
    </cfRule>
  </conditionalFormatting>
  <conditionalFormatting sqref="M21">
    <cfRule type="cellIs" priority="12" dxfId="1236" operator="equal" stopIfTrue="1">
      <formula>$D$35</formula>
    </cfRule>
  </conditionalFormatting>
  <conditionalFormatting sqref="M21">
    <cfRule type="expression" priority="10" dxfId="1240" stopIfTrue="1">
      <formula>$B21="dom"</formula>
    </cfRule>
    <cfRule type="expression" priority="11" dxfId="1240" stopIfTrue="1">
      <formula>$B21="sáb"</formula>
    </cfRule>
  </conditionalFormatting>
  <conditionalFormatting sqref="M21">
    <cfRule type="expression" priority="8" dxfId="1240" stopIfTrue="1">
      <formula>$B21="dom"</formula>
    </cfRule>
    <cfRule type="expression" priority="9" dxfId="1240" stopIfTrue="1">
      <formula>$B21="sáb"</formula>
    </cfRule>
  </conditionalFormatting>
  <conditionalFormatting sqref="M21">
    <cfRule type="expression" priority="7" dxfId="1240" stopIfTrue="1">
      <formula>$B21="dom"</formula>
    </cfRule>
  </conditionalFormatting>
  <conditionalFormatting sqref="M21">
    <cfRule type="expression" priority="5" dxfId="1240" stopIfTrue="1">
      <formula>$B21="dom"</formula>
    </cfRule>
    <cfRule type="expression" priority="6" dxfId="1240" stopIfTrue="1">
      <formula>$B21="sáb"</formula>
    </cfRule>
  </conditionalFormatting>
  <conditionalFormatting sqref="D21:G21">
    <cfRule type="expression" priority="3" dxfId="1240" stopIfTrue="1">
      <formula>$B21="dom"</formula>
    </cfRule>
    <cfRule type="expression" priority="4" dxfId="1240" stopIfTrue="1">
      <formula>$B21="sáb"</formula>
    </cfRule>
  </conditionalFormatting>
  <conditionalFormatting sqref="J21:K21">
    <cfRule type="expression" priority="1" dxfId="1240" stopIfTrue="1">
      <formula>$B21="dom"</formula>
    </cfRule>
    <cfRule type="expression" priority="2" dxfId="1240" stopIfTrue="1">
      <formula>$B21="sáb"</formula>
    </cfRule>
  </conditionalFormatting>
  <conditionalFormatting sqref="A2:N32">
    <cfRule type="expression" priority="81" dxfId="1240" stopIfTrue="1">
      <formula>$B2="dom"</formula>
    </cfRule>
    <cfRule type="expression" priority="82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N3" sqref="N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5" t="s">
        <v>35</v>
      </c>
      <c r="Q1" s="105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1">
        <v>43709</v>
      </c>
      <c r="B2" s="72" t="s">
        <v>44</v>
      </c>
      <c r="C2" s="73"/>
      <c r="D2" s="73"/>
      <c r="E2" s="73"/>
      <c r="F2" s="73"/>
      <c r="G2" s="73"/>
      <c r="H2" s="74">
        <f>IF((F2-E2)=$D$34,$D$34,IF((F2-E2)&lt;$C$33,$C$33,(F2-E2)))</f>
        <v>0</v>
      </c>
      <c r="I2" s="73"/>
      <c r="J2" s="74">
        <f>IF(Y2="NÃO CUMPRIU",((IF(D2&gt;$C$34,(G2-D2)-H2,$D$34))-I2)-$C$33,(IF(D2&gt;$C$34,(G2-D2)-H2,$D$34))-I2)</f>
        <v>0</v>
      </c>
      <c r="K2" s="74">
        <f>IF(G2&gt;$D$33,G2-$D$33,$D$34)</f>
        <v>0</v>
      </c>
      <c r="L2" s="74">
        <f>IF(OR((J2-C2)=$D$34,(J2-C2)&lt;$D$34),"",IF((J2-C2)&gt;$E$34,$E$34,(J2-C2)))</f>
      </c>
      <c r="M2" s="74">
        <f>IF(J2=C2,"",IF(J2&lt;C2,C2-J2,""))</f>
      </c>
      <c r="N2" s="7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1">
        <v>43710</v>
      </c>
      <c r="B3" s="72" t="s">
        <v>98</v>
      </c>
      <c r="C3" s="73">
        <v>0.3333333333333333</v>
      </c>
      <c r="D3" s="98"/>
      <c r="E3" s="98"/>
      <c r="F3" s="98"/>
      <c r="G3" s="98"/>
      <c r="H3" s="99">
        <f aca="true" t="shared" si="0" ref="H3:H31">IF((F3-E3)=$D$34,$D$34,IF((F3-E3)&lt;$C$33,$C$33,(F3-E3)))</f>
        <v>0</v>
      </c>
      <c r="I3" s="98"/>
      <c r="J3" s="99">
        <f aca="true" t="shared" si="1" ref="J3:J31">IF(Y3="NÃO CUMPRIU",((IF(D3&gt;$C$34,(G3-D3)-H3,$D$34))-I3)-$C$33,(IF(D3&gt;$C$34,(G3-D3)-H3,$D$34))-I3)</f>
        <v>0</v>
      </c>
      <c r="K3" s="99">
        <f aca="true" t="shared" si="2" ref="K3:K31">IF(G3&gt;$D$33,G3-$D$33,$D$34)</f>
        <v>0</v>
      </c>
      <c r="L3" s="99">
        <f aca="true" t="shared" si="3" ref="L3:L32">IF(OR((J3-C3)=$D$34,(J3-C3)&lt;$D$34),"",IF((J3-C3)&gt;$E$34,$E$34,(J3-C3)))</f>
      </c>
      <c r="M3" s="99">
        <f aca="true" t="shared" si="4" ref="M3:M31">IF(J3=C3,"",IF(J3&lt;C3,C3-J3,""))</f>
        <v>0.3333333333333333</v>
      </c>
      <c r="N3" s="100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1">
        <v>43711</v>
      </c>
      <c r="B4" s="72" t="s">
        <v>94</v>
      </c>
      <c r="C4" s="73">
        <v>0.3333333333333333</v>
      </c>
      <c r="D4" s="98"/>
      <c r="E4" s="98"/>
      <c r="F4" s="98"/>
      <c r="G4" s="98"/>
      <c r="H4" s="99">
        <f t="shared" si="0"/>
        <v>0</v>
      </c>
      <c r="I4" s="98"/>
      <c r="J4" s="99">
        <f t="shared" si="1"/>
        <v>0</v>
      </c>
      <c r="K4" s="99">
        <f t="shared" si="2"/>
        <v>0</v>
      </c>
      <c r="L4" s="99">
        <f t="shared" si="3"/>
      </c>
      <c r="M4" s="99">
        <f t="shared" si="4"/>
        <v>0.3333333333333333</v>
      </c>
      <c r="N4" s="100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1">
        <v>43712</v>
      </c>
      <c r="B5" s="72" t="s">
        <v>95</v>
      </c>
      <c r="C5" s="73">
        <v>0.3333333333333333</v>
      </c>
      <c r="D5" s="98"/>
      <c r="E5" s="98"/>
      <c r="F5" s="98"/>
      <c r="G5" s="98"/>
      <c r="H5" s="99">
        <f t="shared" si="0"/>
        <v>0</v>
      </c>
      <c r="I5" s="98"/>
      <c r="J5" s="99">
        <f t="shared" si="1"/>
        <v>0</v>
      </c>
      <c r="K5" s="99">
        <f t="shared" si="2"/>
        <v>0</v>
      </c>
      <c r="L5" s="99">
        <f t="shared" si="3"/>
      </c>
      <c r="M5" s="99">
        <f t="shared" si="4"/>
        <v>0.3333333333333333</v>
      </c>
      <c r="N5" s="100"/>
      <c r="P5" s="105" t="s">
        <v>39</v>
      </c>
      <c r="Q5" s="105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1">
        <v>43713</v>
      </c>
      <c r="B6" s="72" t="s">
        <v>96</v>
      </c>
      <c r="C6" s="73">
        <v>0.3333333333333333</v>
      </c>
      <c r="D6" s="98"/>
      <c r="E6" s="98"/>
      <c r="F6" s="98"/>
      <c r="G6" s="98"/>
      <c r="H6" s="99">
        <f t="shared" si="0"/>
        <v>0</v>
      </c>
      <c r="I6" s="98"/>
      <c r="J6" s="99">
        <f t="shared" si="1"/>
        <v>0</v>
      </c>
      <c r="K6" s="99">
        <f t="shared" si="2"/>
        <v>0</v>
      </c>
      <c r="L6" s="99">
        <f t="shared" si="3"/>
      </c>
      <c r="M6" s="99">
        <f t="shared" si="4"/>
        <v>0.3333333333333333</v>
      </c>
      <c r="N6" s="100"/>
      <c r="P6" s="94">
        <f>IF('AGO-2019'!$P$20="POSITIVO",'AGO-2019'!$P$19,D34)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1">
        <v>43714</v>
      </c>
      <c r="B7" s="72" t="s">
        <v>97</v>
      </c>
      <c r="C7" s="73">
        <v>0.3333333333333333</v>
      </c>
      <c r="D7" s="98"/>
      <c r="E7" s="98"/>
      <c r="F7" s="98"/>
      <c r="G7" s="98"/>
      <c r="H7" s="99">
        <f t="shared" si="0"/>
        <v>0</v>
      </c>
      <c r="I7" s="98"/>
      <c r="J7" s="99">
        <f t="shared" si="1"/>
        <v>0</v>
      </c>
      <c r="K7" s="99">
        <f t="shared" si="2"/>
        <v>0</v>
      </c>
      <c r="L7" s="99">
        <f t="shared" si="3"/>
      </c>
      <c r="M7" s="99">
        <f t="shared" si="4"/>
        <v>0.3333333333333333</v>
      </c>
      <c r="N7" s="100"/>
      <c r="P7" s="94">
        <f>IF('AGO-2019'!P20="NEGATIVO",'AGO-2019'!$P$19,D34)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1">
        <v>43715</v>
      </c>
      <c r="B8" s="72" t="s">
        <v>82</v>
      </c>
      <c r="C8" s="73"/>
      <c r="D8" s="76"/>
      <c r="E8" s="76"/>
      <c r="F8" s="76"/>
      <c r="G8" s="76"/>
      <c r="H8" s="74">
        <f t="shared" si="0"/>
        <v>0</v>
      </c>
      <c r="I8" s="73"/>
      <c r="J8" s="74">
        <f t="shared" si="1"/>
        <v>0</v>
      </c>
      <c r="K8" s="74">
        <f t="shared" si="2"/>
        <v>0</v>
      </c>
      <c r="L8" s="74">
        <f t="shared" si="3"/>
      </c>
      <c r="M8" s="74">
        <f t="shared" si="4"/>
      </c>
      <c r="N8" s="7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1">
        <v>43716</v>
      </c>
      <c r="B9" s="72" t="s">
        <v>44</v>
      </c>
      <c r="C9" s="73"/>
      <c r="D9" s="76"/>
      <c r="E9" s="76"/>
      <c r="F9" s="76"/>
      <c r="G9" s="76"/>
      <c r="H9" s="74">
        <f t="shared" si="0"/>
        <v>0</v>
      </c>
      <c r="I9" s="73"/>
      <c r="J9" s="74">
        <f t="shared" si="1"/>
        <v>0</v>
      </c>
      <c r="K9" s="74">
        <f t="shared" si="2"/>
        <v>0</v>
      </c>
      <c r="L9" s="74">
        <f t="shared" si="3"/>
      </c>
      <c r="M9" s="74">
        <f t="shared" si="4"/>
      </c>
      <c r="N9" s="7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1">
        <v>43717</v>
      </c>
      <c r="B10" s="72" t="s">
        <v>98</v>
      </c>
      <c r="C10" s="73">
        <v>0.3333333333333333</v>
      </c>
      <c r="D10" s="98"/>
      <c r="E10" s="98"/>
      <c r="F10" s="98"/>
      <c r="G10" s="98"/>
      <c r="H10" s="99">
        <f t="shared" si="0"/>
        <v>0</v>
      </c>
      <c r="I10" s="98"/>
      <c r="J10" s="99">
        <f t="shared" si="1"/>
        <v>0</v>
      </c>
      <c r="K10" s="99">
        <f t="shared" si="2"/>
        <v>0</v>
      </c>
      <c r="L10" s="99">
        <f t="shared" si="3"/>
      </c>
      <c r="M10" s="99">
        <f t="shared" si="4"/>
        <v>0.3333333333333333</v>
      </c>
      <c r="N10" s="100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/>
      <c r="X10" s="2"/>
      <c r="Y10" s="2"/>
      <c r="Z10" s="2"/>
    </row>
    <row r="11" spans="1:26" ht="15" customHeight="1">
      <c r="A11" s="71">
        <v>43718</v>
      </c>
      <c r="B11" s="72" t="s">
        <v>94</v>
      </c>
      <c r="C11" s="73">
        <v>0.3333333333333333</v>
      </c>
      <c r="D11" s="98"/>
      <c r="E11" s="98"/>
      <c r="F11" s="98"/>
      <c r="G11" s="98"/>
      <c r="H11" s="99">
        <f t="shared" si="0"/>
        <v>0</v>
      </c>
      <c r="I11" s="98"/>
      <c r="J11" s="99">
        <f t="shared" si="1"/>
        <v>0</v>
      </c>
      <c r="K11" s="99">
        <f t="shared" si="2"/>
        <v>0</v>
      </c>
      <c r="L11" s="99">
        <f t="shared" si="3"/>
      </c>
      <c r="M11" s="99">
        <f t="shared" si="4"/>
        <v>0.3333333333333333</v>
      </c>
      <c r="N11" s="100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9</v>
      </c>
      <c r="X11" s="2"/>
      <c r="Y11" s="2"/>
      <c r="Z11" s="2"/>
    </row>
    <row r="12" spans="1:26" ht="15" customHeight="1">
      <c r="A12" s="71">
        <v>43719</v>
      </c>
      <c r="B12" s="72" t="s">
        <v>95</v>
      </c>
      <c r="C12" s="73">
        <v>0.3333333333333333</v>
      </c>
      <c r="D12" s="98"/>
      <c r="E12" s="98"/>
      <c r="F12" s="98"/>
      <c r="G12" s="98"/>
      <c r="H12" s="99">
        <f t="shared" si="0"/>
        <v>0</v>
      </c>
      <c r="I12" s="98"/>
      <c r="J12" s="99">
        <f t="shared" si="1"/>
        <v>0</v>
      </c>
      <c r="K12" s="99">
        <f t="shared" si="2"/>
        <v>0</v>
      </c>
      <c r="L12" s="99">
        <f t="shared" si="3"/>
      </c>
      <c r="M12" s="99">
        <f t="shared" si="4"/>
        <v>0.3333333333333333</v>
      </c>
      <c r="N12" s="100"/>
      <c r="S12" s="1">
        <f t="shared" si="5"/>
        <v>0</v>
      </c>
      <c r="T12" s="8" t="s">
        <v>33</v>
      </c>
      <c r="U12" s="8" t="s">
        <v>34</v>
      </c>
      <c r="W12" s="6">
        <v>10</v>
      </c>
      <c r="X12" s="2"/>
      <c r="Y12" s="2"/>
      <c r="Z12" s="2"/>
    </row>
    <row r="13" spans="1:26" ht="15" customHeight="1">
      <c r="A13" s="71">
        <v>43720</v>
      </c>
      <c r="B13" s="72" t="s">
        <v>96</v>
      </c>
      <c r="C13" s="73">
        <v>0.3333333333333333</v>
      </c>
      <c r="D13" s="98"/>
      <c r="E13" s="98"/>
      <c r="F13" s="98"/>
      <c r="G13" s="98"/>
      <c r="H13" s="99">
        <f t="shared" si="0"/>
        <v>0</v>
      </c>
      <c r="I13" s="98"/>
      <c r="J13" s="99">
        <f t="shared" si="1"/>
        <v>0</v>
      </c>
      <c r="K13" s="99">
        <f t="shared" si="2"/>
        <v>0</v>
      </c>
      <c r="L13" s="99">
        <f t="shared" si="3"/>
      </c>
      <c r="M13" s="99">
        <f t="shared" si="4"/>
        <v>0.3333333333333333</v>
      </c>
      <c r="N13" s="100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11</v>
      </c>
      <c r="X13" s="2"/>
      <c r="Y13" s="2"/>
      <c r="Z13" s="2"/>
    </row>
    <row r="14" spans="1:26" ht="15" customHeight="1">
      <c r="A14" s="71">
        <v>43721</v>
      </c>
      <c r="B14" s="72" t="s">
        <v>97</v>
      </c>
      <c r="C14" s="73">
        <v>0.3333333333333333</v>
      </c>
      <c r="D14" s="98"/>
      <c r="E14" s="98"/>
      <c r="F14" s="98"/>
      <c r="G14" s="98"/>
      <c r="H14" s="99">
        <f t="shared" si="0"/>
        <v>0</v>
      </c>
      <c r="I14" s="98"/>
      <c r="J14" s="99">
        <f t="shared" si="1"/>
        <v>0</v>
      </c>
      <c r="K14" s="99">
        <f t="shared" si="2"/>
        <v>0</v>
      </c>
      <c r="L14" s="99">
        <f t="shared" si="3"/>
      </c>
      <c r="M14" s="99">
        <f t="shared" si="4"/>
        <v>0.3333333333333333</v>
      </c>
      <c r="N14" s="100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12</v>
      </c>
      <c r="X14" s="2"/>
      <c r="Y14" s="2"/>
      <c r="Z14" s="2"/>
    </row>
    <row r="15" spans="1:26" ht="15" customHeight="1">
      <c r="A15" s="71">
        <v>43722</v>
      </c>
      <c r="B15" s="72" t="s">
        <v>82</v>
      </c>
      <c r="C15" s="73"/>
      <c r="D15" s="73"/>
      <c r="E15" s="73"/>
      <c r="F15" s="73"/>
      <c r="G15" s="73"/>
      <c r="H15" s="74">
        <f t="shared" si="0"/>
        <v>0</v>
      </c>
      <c r="I15" s="73"/>
      <c r="J15" s="74">
        <f t="shared" si="1"/>
        <v>0</v>
      </c>
      <c r="K15" s="74">
        <f t="shared" si="2"/>
        <v>0</v>
      </c>
      <c r="L15" s="74">
        <f t="shared" si="3"/>
      </c>
      <c r="M15" s="74">
        <f t="shared" si="4"/>
      </c>
      <c r="N15" s="7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13</v>
      </c>
      <c r="X15" s="2"/>
      <c r="Y15" s="2"/>
      <c r="Z15" s="2"/>
    </row>
    <row r="16" spans="1:26" ht="15" customHeight="1">
      <c r="A16" s="71">
        <v>43723</v>
      </c>
      <c r="B16" s="72" t="s">
        <v>44</v>
      </c>
      <c r="C16" s="73"/>
      <c r="D16" s="73"/>
      <c r="E16" s="73"/>
      <c r="F16" s="73"/>
      <c r="G16" s="73"/>
      <c r="H16" s="74">
        <f t="shared" si="0"/>
        <v>0</v>
      </c>
      <c r="I16" s="73"/>
      <c r="J16" s="74">
        <f t="shared" si="1"/>
        <v>0</v>
      </c>
      <c r="K16" s="74">
        <f t="shared" si="2"/>
        <v>0</v>
      </c>
      <c r="L16" s="74">
        <f t="shared" si="3"/>
      </c>
      <c r="M16" s="74">
        <f t="shared" si="4"/>
      </c>
      <c r="N16" s="75"/>
      <c r="P16" s="27"/>
      <c r="Q16" s="28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14</v>
      </c>
      <c r="X16" s="2"/>
      <c r="Y16" s="2"/>
      <c r="Z16" s="2"/>
    </row>
    <row r="17" spans="1:26" ht="15" customHeight="1">
      <c r="A17" s="71">
        <v>43724</v>
      </c>
      <c r="B17" s="72" t="s">
        <v>98</v>
      </c>
      <c r="C17" s="73">
        <v>0.3333333333333333</v>
      </c>
      <c r="D17" s="98"/>
      <c r="E17" s="98"/>
      <c r="F17" s="98"/>
      <c r="G17" s="98"/>
      <c r="H17" s="99">
        <f t="shared" si="0"/>
        <v>0</v>
      </c>
      <c r="I17" s="98"/>
      <c r="J17" s="99">
        <f t="shared" si="1"/>
        <v>0</v>
      </c>
      <c r="K17" s="99">
        <f t="shared" si="2"/>
        <v>0</v>
      </c>
      <c r="L17" s="99">
        <f t="shared" si="3"/>
      </c>
      <c r="M17" s="99">
        <f t="shared" si="4"/>
        <v>0.3333333333333333</v>
      </c>
      <c r="N17" s="100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15</v>
      </c>
      <c r="X17" s="2"/>
      <c r="Y17" s="2"/>
      <c r="Z17" s="2"/>
    </row>
    <row r="18" spans="1:26" ht="15" customHeight="1">
      <c r="A18" s="71">
        <v>43725</v>
      </c>
      <c r="B18" s="72" t="s">
        <v>94</v>
      </c>
      <c r="C18" s="73">
        <v>0.3333333333333333</v>
      </c>
      <c r="D18" s="98"/>
      <c r="E18" s="98"/>
      <c r="F18" s="98"/>
      <c r="G18" s="98"/>
      <c r="H18" s="99">
        <f t="shared" si="0"/>
        <v>0</v>
      </c>
      <c r="I18" s="98"/>
      <c r="J18" s="99">
        <f t="shared" si="1"/>
        <v>0</v>
      </c>
      <c r="K18" s="99">
        <f t="shared" si="2"/>
        <v>0</v>
      </c>
      <c r="L18" s="99">
        <f t="shared" si="3"/>
      </c>
      <c r="M18" s="99">
        <f t="shared" si="4"/>
        <v>0.3333333333333333</v>
      </c>
      <c r="N18" s="100"/>
      <c r="S18" s="1">
        <f t="shared" si="5"/>
        <v>0</v>
      </c>
      <c r="T18" s="8" t="s">
        <v>78</v>
      </c>
      <c r="U18" s="8" t="s">
        <v>70</v>
      </c>
      <c r="W18" s="6">
        <v>16</v>
      </c>
      <c r="X18" s="2"/>
      <c r="Y18" s="2"/>
      <c r="Z18" s="2"/>
    </row>
    <row r="19" spans="1:26" ht="15" customHeight="1">
      <c r="A19" s="71">
        <v>43726</v>
      </c>
      <c r="B19" s="72" t="s">
        <v>95</v>
      </c>
      <c r="C19" s="73">
        <v>0.3333333333333333</v>
      </c>
      <c r="D19" s="98"/>
      <c r="E19" s="98"/>
      <c r="F19" s="98"/>
      <c r="G19" s="98"/>
      <c r="H19" s="99">
        <f t="shared" si="0"/>
        <v>0</v>
      </c>
      <c r="I19" s="98"/>
      <c r="J19" s="99">
        <f t="shared" si="1"/>
        <v>0</v>
      </c>
      <c r="K19" s="99">
        <f t="shared" si="2"/>
        <v>0</v>
      </c>
      <c r="L19" s="99">
        <f t="shared" si="3"/>
      </c>
      <c r="M19" s="99">
        <f t="shared" si="4"/>
        <v>0.3333333333333333</v>
      </c>
      <c r="N19" s="100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17</v>
      </c>
      <c r="X19" s="2"/>
      <c r="Y19" s="2"/>
      <c r="Z19" s="2"/>
    </row>
    <row r="20" spans="1:26" ht="15" customHeight="1">
      <c r="A20" s="71">
        <v>43727</v>
      </c>
      <c r="B20" s="72" t="s">
        <v>96</v>
      </c>
      <c r="C20" s="73">
        <v>0.3333333333333333</v>
      </c>
      <c r="D20" s="98"/>
      <c r="E20" s="98"/>
      <c r="F20" s="98"/>
      <c r="G20" s="98"/>
      <c r="H20" s="99">
        <f t="shared" si="0"/>
        <v>0</v>
      </c>
      <c r="I20" s="98"/>
      <c r="J20" s="99">
        <f t="shared" si="1"/>
        <v>0</v>
      </c>
      <c r="K20" s="99">
        <f t="shared" si="2"/>
        <v>0</v>
      </c>
      <c r="L20" s="99">
        <f t="shared" si="3"/>
      </c>
      <c r="M20" s="99">
        <f t="shared" si="4"/>
        <v>0.3333333333333333</v>
      </c>
      <c r="N20" s="100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18</v>
      </c>
      <c r="X20" s="2"/>
      <c r="Y20" s="2"/>
      <c r="Z20" s="2"/>
    </row>
    <row r="21" spans="1:26" ht="15" customHeight="1">
      <c r="A21" s="71">
        <v>43728</v>
      </c>
      <c r="B21" s="72" t="s">
        <v>97</v>
      </c>
      <c r="C21" s="73">
        <v>0.3333333333333333</v>
      </c>
      <c r="D21" s="98"/>
      <c r="E21" s="98"/>
      <c r="F21" s="98"/>
      <c r="G21" s="98"/>
      <c r="H21" s="99">
        <f t="shared" si="0"/>
        <v>0</v>
      </c>
      <c r="I21" s="98"/>
      <c r="J21" s="99">
        <f t="shared" si="1"/>
        <v>0</v>
      </c>
      <c r="K21" s="99">
        <f t="shared" si="2"/>
        <v>0</v>
      </c>
      <c r="L21" s="99">
        <f t="shared" si="3"/>
      </c>
      <c r="M21" s="99">
        <f t="shared" si="4"/>
        <v>0.3333333333333333</v>
      </c>
      <c r="N21" s="100"/>
      <c r="S21" s="1">
        <f t="shared" si="5"/>
        <v>0</v>
      </c>
      <c r="T21" s="8" t="s">
        <v>17</v>
      </c>
      <c r="U21" s="8" t="s">
        <v>27</v>
      </c>
      <c r="W21" s="6">
        <v>19</v>
      </c>
      <c r="X21" s="2"/>
      <c r="Y21" s="2"/>
      <c r="Z21" s="2"/>
    </row>
    <row r="22" spans="1:26" ht="15" customHeight="1">
      <c r="A22" s="71">
        <v>43729</v>
      </c>
      <c r="B22" s="72" t="s">
        <v>82</v>
      </c>
      <c r="C22" s="73"/>
      <c r="D22" s="73"/>
      <c r="E22" s="73"/>
      <c r="F22" s="73"/>
      <c r="G22" s="73"/>
      <c r="H22" s="74">
        <f t="shared" si="0"/>
        <v>0</v>
      </c>
      <c r="I22" s="73"/>
      <c r="J22" s="74">
        <f t="shared" si="1"/>
        <v>0</v>
      </c>
      <c r="K22" s="74">
        <f t="shared" si="2"/>
        <v>0</v>
      </c>
      <c r="L22" s="74">
        <f t="shared" si="3"/>
      </c>
      <c r="M22" s="74">
        <f t="shared" si="4"/>
      </c>
      <c r="N22" s="75"/>
      <c r="S22" s="1">
        <f t="shared" si="5"/>
        <v>0</v>
      </c>
      <c r="T22" s="8" t="s">
        <v>15</v>
      </c>
      <c r="U22" s="8" t="s">
        <v>25</v>
      </c>
      <c r="W22" s="6">
        <v>20</v>
      </c>
      <c r="X22" s="2"/>
      <c r="Y22" s="2"/>
      <c r="Z22" s="2"/>
    </row>
    <row r="23" spans="1:26" ht="15" customHeight="1">
      <c r="A23" s="71">
        <v>43730</v>
      </c>
      <c r="B23" s="72" t="s">
        <v>44</v>
      </c>
      <c r="C23" s="73"/>
      <c r="D23" s="73"/>
      <c r="E23" s="73"/>
      <c r="F23" s="73"/>
      <c r="G23" s="73"/>
      <c r="H23" s="74">
        <f t="shared" si="0"/>
        <v>0</v>
      </c>
      <c r="I23" s="73"/>
      <c r="J23" s="74">
        <f t="shared" si="1"/>
        <v>0</v>
      </c>
      <c r="K23" s="74">
        <f t="shared" si="2"/>
        <v>0</v>
      </c>
      <c r="L23" s="74">
        <f t="shared" si="3"/>
      </c>
      <c r="M23" s="74">
        <f t="shared" si="4"/>
      </c>
      <c r="N23" s="75"/>
      <c r="S23" s="1">
        <f t="shared" si="5"/>
        <v>0</v>
      </c>
      <c r="T23" s="8" t="s">
        <v>79</v>
      </c>
      <c r="U23" s="8" t="s">
        <v>68</v>
      </c>
      <c r="W23" s="6">
        <v>21</v>
      </c>
      <c r="X23" s="2"/>
      <c r="Y23" s="2"/>
      <c r="Z23" s="2"/>
    </row>
    <row r="24" spans="1:26" ht="15" customHeight="1">
      <c r="A24" s="71">
        <v>43731</v>
      </c>
      <c r="B24" s="72" t="s">
        <v>98</v>
      </c>
      <c r="C24" s="73">
        <v>0.3333333333333333</v>
      </c>
      <c r="D24" s="98"/>
      <c r="E24" s="98"/>
      <c r="F24" s="98"/>
      <c r="G24" s="98"/>
      <c r="H24" s="99">
        <f t="shared" si="0"/>
        <v>0</v>
      </c>
      <c r="I24" s="98"/>
      <c r="J24" s="99">
        <f t="shared" si="1"/>
        <v>0</v>
      </c>
      <c r="K24" s="99">
        <f t="shared" si="2"/>
        <v>0</v>
      </c>
      <c r="L24" s="99">
        <f t="shared" si="3"/>
      </c>
      <c r="M24" s="99">
        <f t="shared" si="4"/>
        <v>0.3333333333333333</v>
      </c>
      <c r="N24" s="100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22</v>
      </c>
      <c r="X24" s="2"/>
      <c r="Y24" s="2"/>
      <c r="Z24" s="2"/>
    </row>
    <row r="25" spans="1:26" ht="15" customHeight="1">
      <c r="A25" s="71">
        <v>43732</v>
      </c>
      <c r="B25" s="72" t="s">
        <v>94</v>
      </c>
      <c r="C25" s="73">
        <v>0.3333333333333333</v>
      </c>
      <c r="D25" s="98"/>
      <c r="E25" s="98"/>
      <c r="F25" s="98"/>
      <c r="G25" s="98"/>
      <c r="H25" s="99">
        <f t="shared" si="0"/>
        <v>0</v>
      </c>
      <c r="I25" s="98"/>
      <c r="J25" s="99">
        <f t="shared" si="1"/>
        <v>0</v>
      </c>
      <c r="K25" s="99">
        <f t="shared" si="2"/>
        <v>0</v>
      </c>
      <c r="L25" s="99">
        <f t="shared" si="3"/>
      </c>
      <c r="M25" s="99">
        <f t="shared" si="4"/>
        <v>0.3333333333333333</v>
      </c>
      <c r="N25" s="100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23</v>
      </c>
      <c r="X25" s="2"/>
      <c r="Y25" s="2"/>
      <c r="Z25" s="2"/>
    </row>
    <row r="26" spans="1:26" ht="15" customHeight="1">
      <c r="A26" s="71">
        <v>43733</v>
      </c>
      <c r="B26" s="72" t="s">
        <v>95</v>
      </c>
      <c r="C26" s="73">
        <v>0.3333333333333333</v>
      </c>
      <c r="D26" s="98"/>
      <c r="E26" s="98"/>
      <c r="F26" s="98"/>
      <c r="G26" s="98"/>
      <c r="H26" s="99">
        <f t="shared" si="0"/>
        <v>0</v>
      </c>
      <c r="I26" s="98"/>
      <c r="J26" s="99">
        <f t="shared" si="1"/>
        <v>0</v>
      </c>
      <c r="K26" s="99">
        <f t="shared" si="2"/>
        <v>0</v>
      </c>
      <c r="L26" s="99">
        <f t="shared" si="3"/>
      </c>
      <c r="M26" s="99">
        <f t="shared" si="4"/>
        <v>0.3333333333333333</v>
      </c>
      <c r="N26" s="100"/>
      <c r="R26" s="10"/>
      <c r="W26" s="6">
        <v>24</v>
      </c>
      <c r="X26" s="2"/>
      <c r="Y26" s="2"/>
      <c r="Z26" s="2"/>
    </row>
    <row r="27" spans="1:26" ht="15" customHeight="1">
      <c r="A27" s="71">
        <v>43734</v>
      </c>
      <c r="B27" s="72" t="s">
        <v>96</v>
      </c>
      <c r="C27" s="73">
        <v>0.3333333333333333</v>
      </c>
      <c r="D27" s="98"/>
      <c r="E27" s="98"/>
      <c r="F27" s="98"/>
      <c r="G27" s="98"/>
      <c r="H27" s="99">
        <f t="shared" si="0"/>
        <v>0</v>
      </c>
      <c r="I27" s="98"/>
      <c r="J27" s="99">
        <f t="shared" si="1"/>
        <v>0</v>
      </c>
      <c r="K27" s="99">
        <f t="shared" si="2"/>
        <v>0</v>
      </c>
      <c r="L27" s="99">
        <f t="shared" si="3"/>
      </c>
      <c r="M27" s="99">
        <f t="shared" si="4"/>
        <v>0.3333333333333333</v>
      </c>
      <c r="N27" s="100"/>
      <c r="Q27" s="4"/>
      <c r="R27" s="10"/>
      <c r="W27" s="6">
        <v>25</v>
      </c>
      <c r="X27" s="2"/>
      <c r="Y27" s="2"/>
      <c r="Z27" s="2"/>
    </row>
    <row r="28" spans="1:26" ht="15" customHeight="1">
      <c r="A28" s="71">
        <v>43735</v>
      </c>
      <c r="B28" s="72" t="s">
        <v>97</v>
      </c>
      <c r="C28" s="73">
        <v>0.3333333333333333</v>
      </c>
      <c r="D28" s="98"/>
      <c r="E28" s="98"/>
      <c r="F28" s="98"/>
      <c r="G28" s="98"/>
      <c r="H28" s="99">
        <f t="shared" si="0"/>
        <v>0</v>
      </c>
      <c r="I28" s="98"/>
      <c r="J28" s="99">
        <f t="shared" si="1"/>
        <v>0</v>
      </c>
      <c r="K28" s="99">
        <f t="shared" si="2"/>
        <v>0</v>
      </c>
      <c r="L28" s="99">
        <f t="shared" si="3"/>
      </c>
      <c r="M28" s="99">
        <f t="shared" si="4"/>
        <v>0.3333333333333333</v>
      </c>
      <c r="N28" s="100"/>
      <c r="Q28" s="4"/>
      <c r="R28" s="5"/>
      <c r="W28" s="6">
        <v>26</v>
      </c>
      <c r="X28" s="2"/>
      <c r="Y28" s="2"/>
      <c r="Z28" s="2"/>
    </row>
    <row r="29" spans="1:26" ht="15" customHeight="1">
      <c r="A29" s="71">
        <v>43736</v>
      </c>
      <c r="B29" s="72" t="s">
        <v>82</v>
      </c>
      <c r="C29" s="73"/>
      <c r="D29" s="73"/>
      <c r="E29" s="73"/>
      <c r="F29" s="73"/>
      <c r="G29" s="73"/>
      <c r="H29" s="74">
        <f t="shared" si="0"/>
        <v>0</v>
      </c>
      <c r="I29" s="73"/>
      <c r="J29" s="74">
        <f t="shared" si="1"/>
        <v>0</v>
      </c>
      <c r="K29" s="74">
        <f t="shared" si="2"/>
        <v>0</v>
      </c>
      <c r="L29" s="74">
        <f t="shared" si="3"/>
      </c>
      <c r="M29" s="74">
        <f t="shared" si="4"/>
      </c>
      <c r="N29" s="75"/>
      <c r="Q29" s="4"/>
      <c r="W29" s="6">
        <v>27</v>
      </c>
      <c r="X29" s="2"/>
      <c r="Y29" s="2"/>
      <c r="Z29" s="2"/>
    </row>
    <row r="30" spans="1:26" ht="15" customHeight="1">
      <c r="A30" s="71">
        <v>43737</v>
      </c>
      <c r="B30" s="72" t="s">
        <v>44</v>
      </c>
      <c r="C30" s="73"/>
      <c r="D30" s="73"/>
      <c r="E30" s="73"/>
      <c r="F30" s="73"/>
      <c r="G30" s="73"/>
      <c r="H30" s="74">
        <f t="shared" si="0"/>
        <v>0</v>
      </c>
      <c r="I30" s="73"/>
      <c r="J30" s="74">
        <f t="shared" si="1"/>
        <v>0</v>
      </c>
      <c r="K30" s="74">
        <f t="shared" si="2"/>
        <v>0</v>
      </c>
      <c r="L30" s="74">
        <f t="shared" si="3"/>
      </c>
      <c r="M30" s="74">
        <f t="shared" si="4"/>
      </c>
      <c r="N30" s="75"/>
      <c r="Q30" s="4"/>
      <c r="W30" s="6">
        <v>28</v>
      </c>
      <c r="X30" s="2"/>
      <c r="Y30" s="2"/>
      <c r="Z30" s="2"/>
    </row>
    <row r="31" spans="1:26" ht="15" customHeight="1">
      <c r="A31" s="71">
        <v>43738</v>
      </c>
      <c r="B31" s="72" t="s">
        <v>98</v>
      </c>
      <c r="C31" s="73">
        <v>0.3333333333333333</v>
      </c>
      <c r="D31" s="98"/>
      <c r="E31" s="98"/>
      <c r="F31" s="98"/>
      <c r="G31" s="98"/>
      <c r="H31" s="99">
        <f t="shared" si="0"/>
        <v>0</v>
      </c>
      <c r="I31" s="98"/>
      <c r="J31" s="99">
        <f t="shared" si="1"/>
        <v>0</v>
      </c>
      <c r="K31" s="99">
        <f t="shared" si="2"/>
        <v>0</v>
      </c>
      <c r="L31" s="99">
        <f t="shared" si="3"/>
      </c>
      <c r="M31" s="99">
        <f t="shared" si="4"/>
        <v>0.3333333333333333</v>
      </c>
      <c r="N31" s="100"/>
      <c r="Q31" s="4"/>
      <c r="W31" s="6">
        <v>29</v>
      </c>
      <c r="X31" s="2"/>
      <c r="Y31" s="2"/>
      <c r="Z31" s="2"/>
    </row>
    <row r="32" spans="1:26" ht="15" customHeight="1" thickBot="1">
      <c r="A32" s="80"/>
      <c r="B32" s="81"/>
      <c r="C32" s="73"/>
      <c r="D32" s="73"/>
      <c r="E32" s="73"/>
      <c r="F32" s="73"/>
      <c r="G32" s="73"/>
      <c r="H32" s="74">
        <f>IF((F32-E32)=$D$34,$D$34,IF((F32-E32)&lt;$C$33,$C$33,(F32-E32)))</f>
        <v>0</v>
      </c>
      <c r="I32" s="73"/>
      <c r="J32" s="74">
        <f>IF(Y32="NÃO CUMPRIU",((IF(D32&gt;$C$34,(G32-D32)-H32,$D$34))-I32)-$C$33,(IF(D32&gt;$C$34,(G32-D32)-H32,$D$34))-I32)</f>
        <v>0</v>
      </c>
      <c r="K32" s="74">
        <f>IF(G32&gt;$D$33,G32-$D$33,$D$34)</f>
        <v>0</v>
      </c>
      <c r="L32" s="74">
        <f t="shared" si="3"/>
      </c>
      <c r="M32" s="74">
        <f>IF(J32=C32,"",IF(J32&lt;C32,C32-J32,""))</f>
      </c>
      <c r="N32" s="75"/>
      <c r="W32" s="6">
        <v>30</v>
      </c>
      <c r="X32" s="2"/>
      <c r="Y32" s="2"/>
      <c r="Z32" s="2"/>
    </row>
    <row r="33" spans="1:26" ht="15" customHeight="1" thickTop="1">
      <c r="A33" s="54"/>
      <c r="B33" s="52"/>
      <c r="C33" s="93">
        <v>0.041666666666666664</v>
      </c>
      <c r="D33" s="93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6">
        <f>SUM(J2:J32)</f>
        <v>0</v>
      </c>
      <c r="K33" s="96">
        <f>SUM(K2:K32)</f>
        <v>0</v>
      </c>
      <c r="L33" s="13"/>
      <c r="M33" s="13"/>
      <c r="N33" s="14" t="s">
        <v>38</v>
      </c>
      <c r="W33" s="6">
        <v>31</v>
      </c>
      <c r="X33" s="2"/>
      <c r="Y33" s="2"/>
      <c r="Z33" s="2"/>
    </row>
    <row r="34" spans="1:23" ht="15" customHeight="1">
      <c r="A34" s="54"/>
      <c r="B34" s="52"/>
      <c r="C34" s="93">
        <v>0.0006944444444444445</v>
      </c>
      <c r="D34" s="93">
        <v>0</v>
      </c>
      <c r="E34" s="25">
        <v>0.08333333333333333</v>
      </c>
      <c r="F34" s="48" t="s">
        <v>83</v>
      </c>
      <c r="G34" s="49"/>
      <c r="H34" s="49"/>
      <c r="I34" s="85"/>
      <c r="J34" s="86"/>
      <c r="K34" s="42"/>
      <c r="L34" s="12"/>
      <c r="M34" s="12"/>
      <c r="N34" s="15"/>
      <c r="P34" s="4" t="s">
        <v>49</v>
      </c>
      <c r="W34" s="11"/>
    </row>
    <row r="35" spans="1:23" ht="15" customHeight="1">
      <c r="A35" s="16"/>
      <c r="B35" s="40" t="s">
        <v>84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1"/>
    </row>
    <row r="36" spans="1:23" ht="15" customHeight="1">
      <c r="A36" s="16"/>
      <c r="B36" s="41" t="s">
        <v>85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86</v>
      </c>
      <c r="W36" s="16"/>
    </row>
    <row r="37" ht="0" customHeight="1" hidden="1"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6" dxfId="1237" operator="equal" stopIfTrue="1">
      <formula>"POSITIVO"</formula>
    </cfRule>
    <cfRule type="cellIs" priority="197" dxfId="1238" operator="equal" stopIfTrue="1">
      <formula>"NEGATIVO"</formula>
    </cfRule>
  </conditionalFormatting>
  <conditionalFormatting sqref="Y2:Y33">
    <cfRule type="cellIs" priority="195" dxfId="1238" operator="equal" stopIfTrue="1">
      <formula>"NÃO CUMPRIU"</formula>
    </cfRule>
  </conditionalFormatting>
  <conditionalFormatting sqref="A32:B32">
    <cfRule type="expression" priority="187" dxfId="1240" stopIfTrue="1">
      <formula>$B32="dom"</formula>
    </cfRule>
    <cfRule type="expression" priority="188" dxfId="1240" stopIfTrue="1">
      <formula>$B32="sab"</formula>
    </cfRule>
  </conditionalFormatting>
  <conditionalFormatting sqref="D8:G9 D16:G16 D23:G23 D30:G30">
    <cfRule type="expression" priority="170" dxfId="1240" stopIfTrue="1">
      <formula>$B8="dom"</formula>
    </cfRule>
    <cfRule type="expression" priority="171" dxfId="1240" stopIfTrue="1">
      <formula>$B8="sab"</formula>
    </cfRule>
  </conditionalFormatting>
  <conditionalFormatting sqref="C32 M32">
    <cfRule type="expression" priority="167" dxfId="1240" stopIfTrue="1">
      <formula>$B32="dom"</formula>
    </cfRule>
    <cfRule type="expression" priority="168" dxfId="1240" stopIfTrue="1">
      <formula>$B32="sab"</formula>
    </cfRule>
  </conditionalFormatting>
  <conditionalFormatting sqref="D32:G32">
    <cfRule type="expression" priority="165" dxfId="1240" stopIfTrue="1">
      <formula>$B32="dom"</formula>
    </cfRule>
    <cfRule type="expression" priority="166" dxfId="1240" stopIfTrue="1">
      <formula>$B32="sab"</formula>
    </cfRule>
  </conditionalFormatting>
  <conditionalFormatting sqref="A2:A31">
    <cfRule type="expression" priority="161" dxfId="1240" stopIfTrue="1">
      <formula>$B2="dom"</formula>
    </cfRule>
    <cfRule type="expression" priority="162" dxfId="1240" stopIfTrue="1">
      <formula>$B2="sáb"</formula>
    </cfRule>
  </conditionalFormatting>
  <conditionalFormatting sqref="B2:B31">
    <cfRule type="expression" priority="157" dxfId="1240" stopIfTrue="1">
      <formula>$B2="dom"</formula>
    </cfRule>
    <cfRule type="expression" priority="158" dxfId="1240" stopIfTrue="1">
      <formula>$B2="sáb"</formula>
    </cfRule>
  </conditionalFormatting>
  <conditionalFormatting sqref="C2 C4:C9 C11:C16 C18:C23 C25:C30">
    <cfRule type="expression" priority="155" dxfId="1240" stopIfTrue="1">
      <formula>$B2="dom"</formula>
    </cfRule>
    <cfRule type="expression" priority="156" dxfId="1240" stopIfTrue="1">
      <formula>$B2="sab"</formula>
    </cfRule>
  </conditionalFormatting>
  <conditionalFormatting sqref="J2:K32 H32">
    <cfRule type="cellIs" priority="154" dxfId="1236" operator="equal" stopIfTrue="1">
      <formula>$D$34</formula>
    </cfRule>
  </conditionalFormatting>
  <conditionalFormatting sqref="I16:K17 J11:K15 I23:K24 J18:K22 H32:K32 J25:K29 I30:K31 I2:K10">
    <cfRule type="expression" priority="152" dxfId="1240" stopIfTrue="1">
      <formula>$B2="dom"</formula>
    </cfRule>
    <cfRule type="expression" priority="153" dxfId="1240" stopIfTrue="1">
      <formula>$B2="sab"</formula>
    </cfRule>
  </conditionalFormatting>
  <conditionalFormatting sqref="D2:G2">
    <cfRule type="expression" priority="150" dxfId="1240" stopIfTrue="1">
      <formula>$B2="dom"</formula>
    </cfRule>
    <cfRule type="expression" priority="151" dxfId="1240" stopIfTrue="1">
      <formula>$B2="sáb"</formula>
    </cfRule>
  </conditionalFormatting>
  <conditionalFormatting sqref="H2:H31">
    <cfRule type="cellIs" priority="145" dxfId="1236" operator="equal" stopIfTrue="1">
      <formula>$D$34</formula>
    </cfRule>
  </conditionalFormatting>
  <conditionalFormatting sqref="H2:H31">
    <cfRule type="expression" priority="143" dxfId="1240" stopIfTrue="1">
      <formula>$B2="dom"</formula>
    </cfRule>
    <cfRule type="expression" priority="144" dxfId="1240" stopIfTrue="1">
      <formula>$B2="sab"</formula>
    </cfRule>
  </conditionalFormatting>
  <conditionalFormatting sqref="N2:N32">
    <cfRule type="expression" priority="134" dxfId="1240" stopIfTrue="1">
      <formula>$B2="dom"</formula>
    </cfRule>
    <cfRule type="expression" priority="135" dxfId="1240" stopIfTrue="1">
      <formula>$B2="sáb"</formula>
    </cfRule>
  </conditionalFormatting>
  <conditionalFormatting sqref="C11:C15 C8:G9 C18:C22 C25:C29 A32:K32 C16:G16 J11:K15 C23:G23 J18:K22 C30:G30 J25:K29 C2:K2 I30:K31 I23:K24 I16:K17 I3:K10 H3:H31 M32:N32 C4:C7 N2:N31 A2:B31">
    <cfRule type="expression" priority="130" dxfId="1241" stopIfTrue="1">
      <formula>$B2="dom"</formula>
    </cfRule>
    <cfRule type="expression" priority="131" dxfId="1241" stopIfTrue="1">
      <formula>$B2="sáb"</formula>
    </cfRule>
  </conditionalFormatting>
  <conditionalFormatting sqref="C16:G16 C11:C15 J11:K15 C23:G23 C18:C22 J18:K22 A32:K32 C25:C29 J25:K29 I30:K31 I3:K10 I23:K24 I16:K17 H3:H31 M32:N32 C8:G9 C4:C7 C2:K2 C30:G30 N2:N31 A2:B31">
    <cfRule type="expression" priority="101" dxfId="1240" stopIfTrue="1">
      <formula>$B2="dom"</formula>
    </cfRule>
    <cfRule type="expression" priority="102" dxfId="1240" stopIfTrue="1">
      <formula>$B2="sáb"</formula>
    </cfRule>
    <cfRule type="expression" priority="103" dxfId="1241" stopIfTrue="1">
      <formula>$B2="dom"</formula>
    </cfRule>
    <cfRule type="expression" priority="104" dxfId="1241" stopIfTrue="1">
      <formula>$B2="sáb"</formula>
    </cfRule>
  </conditionalFormatting>
  <conditionalFormatting sqref="I11:I15">
    <cfRule type="expression" priority="98" dxfId="1240" stopIfTrue="1">
      <formula>$B11="dom"</formula>
    </cfRule>
    <cfRule type="expression" priority="99" dxfId="1240" stopIfTrue="1">
      <formula>$B11="sáb"</formula>
    </cfRule>
  </conditionalFormatting>
  <conditionalFormatting sqref="I18:I22">
    <cfRule type="expression" priority="95" dxfId="1240" stopIfTrue="1">
      <formula>$B18="dom"</formula>
    </cfRule>
    <cfRule type="expression" priority="96" dxfId="1240" stopIfTrue="1">
      <formula>$B18="sáb"</formula>
    </cfRule>
  </conditionalFormatting>
  <conditionalFormatting sqref="I25:I29">
    <cfRule type="expression" priority="92" dxfId="1240" stopIfTrue="1">
      <formula>$B25="dom"</formula>
    </cfRule>
    <cfRule type="expression" priority="93" dxfId="1240" stopIfTrue="1">
      <formula>$B25="sáb"</formula>
    </cfRule>
  </conditionalFormatting>
  <conditionalFormatting sqref="M2:M31">
    <cfRule type="cellIs" priority="85" dxfId="1236" operator="equal" stopIfTrue="1">
      <formula>$D$34</formula>
    </cfRule>
  </conditionalFormatting>
  <conditionalFormatting sqref="M2:M31">
    <cfRule type="expression" priority="83" dxfId="1240" stopIfTrue="1">
      <formula>$B2="dom"</formula>
    </cfRule>
    <cfRule type="expression" priority="84" dxfId="1240" stopIfTrue="1">
      <formula>$B2="sáb"</formula>
    </cfRule>
  </conditionalFormatting>
  <conditionalFormatting sqref="M2:M31">
    <cfRule type="expression" priority="81" dxfId="1240" stopIfTrue="1">
      <formula>$B2="dom"</formula>
    </cfRule>
    <cfRule type="expression" priority="82" dxfId="1240" stopIfTrue="1">
      <formula>$B2="sáb"</formula>
    </cfRule>
  </conditionalFormatting>
  <conditionalFormatting sqref="M2:M31">
    <cfRule type="expression" priority="80" dxfId="1240" stopIfTrue="1">
      <formula>$B2="dom"</formula>
    </cfRule>
  </conditionalFormatting>
  <conditionalFormatting sqref="M2:M31">
    <cfRule type="expression" priority="78" dxfId="1240" stopIfTrue="1">
      <formula>$B2="dom"</formula>
    </cfRule>
    <cfRule type="expression" priority="79" dxfId="1240" stopIfTrue="1">
      <formula>$B2="sáb"</formula>
    </cfRule>
  </conditionalFormatting>
  <conditionalFormatting sqref="L3:L7 L10:L15 L17:L22 L24:L29 L31:L32">
    <cfRule type="expression" priority="76" dxfId="1240" stopIfTrue="1">
      <formula>$B3="dom"</formula>
    </cfRule>
    <cfRule type="expression" priority="77" dxfId="1240" stopIfTrue="1">
      <formula>$B3="sab"</formula>
    </cfRule>
  </conditionalFormatting>
  <conditionalFormatting sqref="D15:G15">
    <cfRule type="expression" priority="70" dxfId="1240" stopIfTrue="1">
      <formula>$B15="dom"</formula>
    </cfRule>
    <cfRule type="expression" priority="71" dxfId="1240" stopIfTrue="1">
      <formula>$B15="sáb"</formula>
    </cfRule>
  </conditionalFormatting>
  <conditionalFormatting sqref="D22:G22">
    <cfRule type="expression" priority="68" dxfId="1240" stopIfTrue="1">
      <formula>$B22="dom"</formula>
    </cfRule>
    <cfRule type="expression" priority="69" dxfId="1240" stopIfTrue="1">
      <formula>$B22="sáb"</formula>
    </cfRule>
  </conditionalFormatting>
  <conditionalFormatting sqref="D29:G29">
    <cfRule type="expression" priority="66" dxfId="1240" stopIfTrue="1">
      <formula>$B29="dom"</formula>
    </cfRule>
    <cfRule type="expression" priority="67" dxfId="1240" stopIfTrue="1">
      <formula>$B29="sáb"</formula>
    </cfRule>
  </conditionalFormatting>
  <conditionalFormatting sqref="L2">
    <cfRule type="expression" priority="56" dxfId="1240" stopIfTrue="1">
      <formula>$B2="dom"</formula>
    </cfRule>
    <cfRule type="expression" priority="57" dxfId="1240" stopIfTrue="1">
      <formula>$B2="sab"</formula>
    </cfRule>
  </conditionalFormatting>
  <conditionalFormatting sqref="L8:L9">
    <cfRule type="expression" priority="54" dxfId="1240" stopIfTrue="1">
      <formula>$B8="dom"</formula>
    </cfRule>
    <cfRule type="expression" priority="55" dxfId="1240" stopIfTrue="1">
      <formula>$B8="sab"</formula>
    </cfRule>
  </conditionalFormatting>
  <conditionalFormatting sqref="L16">
    <cfRule type="expression" priority="52" dxfId="1240" stopIfTrue="1">
      <formula>$B16="dom"</formula>
    </cfRule>
    <cfRule type="expression" priority="53" dxfId="1240" stopIfTrue="1">
      <formula>$B16="sab"</formula>
    </cfRule>
  </conditionalFormatting>
  <conditionalFormatting sqref="L23">
    <cfRule type="expression" priority="50" dxfId="1240" stopIfTrue="1">
      <formula>$B23="dom"</formula>
    </cfRule>
    <cfRule type="expression" priority="51" dxfId="1240" stopIfTrue="1">
      <formula>$B23="sab"</formula>
    </cfRule>
  </conditionalFormatting>
  <conditionalFormatting sqref="L30">
    <cfRule type="expression" priority="48" dxfId="1240" stopIfTrue="1">
      <formula>$B30="dom"</formula>
    </cfRule>
    <cfRule type="expression" priority="49" dxfId="1240" stopIfTrue="1">
      <formula>$B30="sab"</formula>
    </cfRule>
  </conditionalFormatting>
  <conditionalFormatting sqref="N4">
    <cfRule type="expression" priority="46" dxfId="1240" stopIfTrue="1">
      <formula>$B4="dom"</formula>
    </cfRule>
    <cfRule type="expression" priority="47" dxfId="1240" stopIfTrue="1">
      <formula>$B4="sáb"</formula>
    </cfRule>
  </conditionalFormatting>
  <conditionalFormatting sqref="N5:N29">
    <cfRule type="expression" priority="42" dxfId="1240" stopIfTrue="1">
      <formula>$B5="dom"</formula>
    </cfRule>
    <cfRule type="expression" priority="43" dxfId="1240" stopIfTrue="1">
      <formula>$B5="sáb"</formula>
    </cfRule>
  </conditionalFormatting>
  <conditionalFormatting sqref="C3">
    <cfRule type="expression" priority="40" dxfId="1240" stopIfTrue="1">
      <formula>$B3="dom"</formula>
    </cfRule>
    <cfRule type="expression" priority="41" dxfId="1240" stopIfTrue="1">
      <formula>$B3="sab"</formula>
    </cfRule>
  </conditionalFormatting>
  <conditionalFormatting sqref="C3">
    <cfRule type="expression" priority="38" dxfId="1241" stopIfTrue="1">
      <formula>$B3="dom"</formula>
    </cfRule>
    <cfRule type="expression" priority="39" dxfId="1241" stopIfTrue="1">
      <formula>$B3="sáb"</formula>
    </cfRule>
  </conditionalFormatting>
  <conditionalFormatting sqref="C3">
    <cfRule type="expression" priority="36" dxfId="1242" stopIfTrue="1">
      <formula>$B3="dom"</formula>
    </cfRule>
    <cfRule type="expression" priority="37" dxfId="1240" stopIfTrue="1">
      <formula>$B3="sáb"</formula>
    </cfRule>
  </conditionalFormatting>
  <conditionalFormatting sqref="C10">
    <cfRule type="expression" priority="34" dxfId="1240" stopIfTrue="1">
      <formula>$B10="dom"</formula>
    </cfRule>
    <cfRule type="expression" priority="35" dxfId="1240" stopIfTrue="1">
      <formula>$B10="sab"</formula>
    </cfRule>
  </conditionalFormatting>
  <conditionalFormatting sqref="C10">
    <cfRule type="expression" priority="32" dxfId="1241" stopIfTrue="1">
      <formula>$B10="dom"</formula>
    </cfRule>
    <cfRule type="expression" priority="33" dxfId="1241" stopIfTrue="1">
      <formula>$B10="sáb"</formula>
    </cfRule>
  </conditionalFormatting>
  <conditionalFormatting sqref="C10">
    <cfRule type="expression" priority="30" dxfId="1242" stopIfTrue="1">
      <formula>$B10="dom"</formula>
    </cfRule>
    <cfRule type="expression" priority="31" dxfId="1240" stopIfTrue="1">
      <formula>$B10="sáb"</formula>
    </cfRule>
  </conditionalFormatting>
  <conditionalFormatting sqref="C17">
    <cfRule type="expression" priority="28" dxfId="1240" stopIfTrue="1">
      <formula>$B17="dom"</formula>
    </cfRule>
    <cfRule type="expression" priority="29" dxfId="1240" stopIfTrue="1">
      <formula>$B17="sab"</formula>
    </cfRule>
  </conditionalFormatting>
  <conditionalFormatting sqref="C17">
    <cfRule type="expression" priority="26" dxfId="1241" stopIfTrue="1">
      <formula>$B17="dom"</formula>
    </cfRule>
    <cfRule type="expression" priority="27" dxfId="1241" stopIfTrue="1">
      <formula>$B17="sáb"</formula>
    </cfRule>
  </conditionalFormatting>
  <conditionalFormatting sqref="C17">
    <cfRule type="expression" priority="24" dxfId="1242" stopIfTrue="1">
      <formula>$B17="dom"</formula>
    </cfRule>
    <cfRule type="expression" priority="25" dxfId="1240" stopIfTrue="1">
      <formula>$B17="sáb"</formula>
    </cfRule>
  </conditionalFormatting>
  <conditionalFormatting sqref="C24">
    <cfRule type="expression" priority="22" dxfId="1240" stopIfTrue="1">
      <formula>$B24="dom"</formula>
    </cfRule>
    <cfRule type="expression" priority="23" dxfId="1240" stopIfTrue="1">
      <formula>$B24="sab"</formula>
    </cfRule>
  </conditionalFormatting>
  <conditionalFormatting sqref="C24">
    <cfRule type="expression" priority="20" dxfId="1241" stopIfTrue="1">
      <formula>$B24="dom"</formula>
    </cfRule>
    <cfRule type="expression" priority="21" dxfId="1241" stopIfTrue="1">
      <formula>$B24="sáb"</formula>
    </cfRule>
  </conditionalFormatting>
  <conditionalFormatting sqref="C24">
    <cfRule type="expression" priority="18" dxfId="1242" stopIfTrue="1">
      <formula>$B24="dom"</formula>
    </cfRule>
    <cfRule type="expression" priority="19" dxfId="1240" stopIfTrue="1">
      <formula>$B24="sáb"</formula>
    </cfRule>
  </conditionalFormatting>
  <conditionalFormatting sqref="C31">
    <cfRule type="expression" priority="16" dxfId="1240" stopIfTrue="1">
      <formula>$B31="dom"</formula>
    </cfRule>
    <cfRule type="expression" priority="17" dxfId="1240" stopIfTrue="1">
      <formula>$B31="sab"</formula>
    </cfRule>
  </conditionalFormatting>
  <conditionalFormatting sqref="C31">
    <cfRule type="expression" priority="14" dxfId="1241" stopIfTrue="1">
      <formula>$B31="dom"</formula>
    </cfRule>
    <cfRule type="expression" priority="15" dxfId="1241" stopIfTrue="1">
      <formula>$B31="sáb"</formula>
    </cfRule>
  </conditionalFormatting>
  <conditionalFormatting sqref="C31">
    <cfRule type="expression" priority="12" dxfId="1242" stopIfTrue="1">
      <formula>$B31="dom"</formula>
    </cfRule>
    <cfRule type="expression" priority="13" dxfId="1240" stopIfTrue="1">
      <formula>$B31="sáb"</formula>
    </cfRule>
  </conditionalFormatting>
  <conditionalFormatting sqref="P6:P7">
    <cfRule type="cellIs" priority="11" dxfId="1239" operator="equal" stopIfTrue="1">
      <formula>$D$34</formula>
    </cfRule>
  </conditionalFormatting>
  <conditionalFormatting sqref="D10:G14">
    <cfRule type="expression" priority="7" dxfId="1240" stopIfTrue="1">
      <formula>$B10="dom"</formula>
    </cfRule>
    <cfRule type="expression" priority="8" dxfId="1240" stopIfTrue="1">
      <formula>$B10="sáb"</formula>
    </cfRule>
  </conditionalFormatting>
  <conditionalFormatting sqref="D17:G21">
    <cfRule type="expression" priority="5" dxfId="1240" stopIfTrue="1">
      <formula>$B17="dom"</formula>
    </cfRule>
    <cfRule type="expression" priority="6" dxfId="1240" stopIfTrue="1">
      <formula>$B17="sáb"</formula>
    </cfRule>
  </conditionalFormatting>
  <conditionalFormatting sqref="D24:G28">
    <cfRule type="expression" priority="3" dxfId="1240" stopIfTrue="1">
      <formula>$B24="dom"</formula>
    </cfRule>
    <cfRule type="expression" priority="4" dxfId="1240" stopIfTrue="1">
      <formula>$B24="sáb"</formula>
    </cfRule>
  </conditionalFormatting>
  <conditionalFormatting sqref="D31:G31">
    <cfRule type="expression" priority="1" dxfId="1240" stopIfTrue="1">
      <formula>$B31="dom"</formula>
    </cfRule>
    <cfRule type="expression" priority="2" dxfId="1240" stopIfTrue="1">
      <formula>$B31="sáb"</formula>
    </cfRule>
  </conditionalFormatting>
  <conditionalFormatting sqref="A2:N32">
    <cfRule type="expression" priority="9" dxfId="1240" stopIfTrue="1">
      <formula>$B2="dom"</formula>
    </cfRule>
    <cfRule type="expression" priority="10" dxfId="1240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7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Claudia Meneses</cp:lastModifiedBy>
  <cp:lastPrinted>2017-09-15T18:49:53Z</cp:lastPrinted>
  <dcterms:created xsi:type="dcterms:W3CDTF">2009-09-18T12:28:04Z</dcterms:created>
  <dcterms:modified xsi:type="dcterms:W3CDTF">2019-12-13T14:30:31Z</dcterms:modified>
  <cp:category/>
  <cp:version/>
  <cp:contentType/>
  <cp:contentStatus/>
</cp:coreProperties>
</file>