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11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</sheets>
  <definedNames>
    <definedName name="_xlnm.Print_Area" localSheetId="3">'ABR-2019'!$A$1:$Z$37</definedName>
    <definedName name="_xlnm.Print_Area" localSheetId="7">'AGO-2019'!$A$1:$Z$36</definedName>
    <definedName name="_xlnm.Print_Area" localSheetId="11">'DEZ-2019'!$A$1:$Z$37</definedName>
    <definedName name="_xlnm.Print_Area" localSheetId="1">'FEV-2019'!$A$1:$Z$36</definedName>
    <definedName name="_xlnm.Print_Area" localSheetId="0">'JAN-2019'!$A$1:$Z$36</definedName>
    <definedName name="_xlnm.Print_Area" localSheetId="6">'JUL-2019'!$A$1:$Z$36</definedName>
    <definedName name="_xlnm.Print_Area" localSheetId="5">'JUN-2019'!$A$1:$Z$36</definedName>
    <definedName name="_xlnm.Print_Area" localSheetId="4">'MAI-2019'!$A$1:$Z$36</definedName>
    <definedName name="_xlnm.Print_Area" localSheetId="2">'MAR-2019'!$A$1:$Z$36</definedName>
    <definedName name="_xlnm.Print_Area" localSheetId="10">'NOV-2019'!$A$1:$Z$37</definedName>
    <definedName name="_xlnm.Print_Area" localSheetId="9">'OUT-2019'!$A$1:$Z$36</definedName>
    <definedName name="_xlnm.Print_Area" localSheetId="8">'SET-2019'!$A$1:$Z$36</definedName>
  </definedNames>
  <calcPr fullCalcOnLoad="1"/>
</workbook>
</file>

<file path=xl/sharedStrings.xml><?xml version="1.0" encoding="utf-8"?>
<sst xmlns="http://schemas.openxmlformats.org/spreadsheetml/2006/main" count="1374" uniqueCount="96">
  <si>
    <t>DIA</t>
  </si>
  <si>
    <t>JORNADA</t>
  </si>
  <si>
    <t>ENTRADA</t>
  </si>
  <si>
    <t>SAIDA</t>
  </si>
  <si>
    <t>TOTAL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</si>
  <si>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</si>
  <si>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</si>
  <si>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</si>
  <si>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</si>
  <si>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</si>
  <si>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</si>
  <si>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</si>
  <si>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</si>
  <si>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</si>
  <si>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</si>
  <si>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</si>
  <si>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</si>
  <si>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</si>
  <si>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</si>
  <si>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</si>
  <si>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</si>
  <si>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</si>
  <si>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</si>
  <si>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</si>
  <si>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</si>
  <si>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</si>
  <si>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</si>
  <si>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</si>
  <si>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</si>
  <si>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</si>
  <si>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</si>
  <si>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</si>
  <si>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</si>
  <si>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</si>
  <si>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</si>
  <si>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</si>
  <si>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</si>
  <si>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</si>
  <si>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</si>
  <si>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</si>
  <si>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</si>
  <si>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</si>
  <si>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</si>
  <si>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</si>
  <si>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</si>
  <si>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</si>
  <si>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</si>
  <si>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</si>
  <si>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</si>
  <si>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</si>
  <si>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</si>
  <si>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</si>
  <si>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</si>
  <si>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</si>
  <si>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</si>
  <si>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</si>
  <si>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</si>
  <si>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</si>
  <si>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</si>
  <si>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</si>
  <si>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</si>
  <si>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</si>
  <si>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</si>
  <si>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</si>
  <si>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</si>
  <si>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</si>
  <si>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</si>
  <si>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</si>
  <si>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</si>
  <si>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Feriado apenas no campus São Bernardo do Campo</t>
  </si>
  <si>
    <t>* 08 - Feriado apenas no campus Santo André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</si>
  <si>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</si>
  <si>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</si>
  <si>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</si>
  <si>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</si>
  <si>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</si>
  <si>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</si>
  <si>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</si>
  <si>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</si>
  <si>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</si>
  <si>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</si>
  <si>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</si>
  <si>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Versão 2019</t>
  </si>
  <si>
    <t>* 04 e 05 - Carnaval         * 06 - Cinzas: Ponto facultativo/expediente suspenso</t>
  </si>
  <si>
    <t>* 19 - Paixão de Cristo - Feriado</t>
  </si>
  <si>
    <t>* 20 - Corpus Christi - Feriado        * 21 - Ponto Facultativo/Expediente Suspenso</t>
  </si>
  <si>
    <t>*23 e 24 - Ponto Facultativo/Expediente Suspenso   * 25 - Natal - Feriado   * 26 a 30 - Recesso   * 31 - Ponto Facultativo/Expediente Suspenso</t>
  </si>
  <si>
    <t>* 08 - Ponto Facultativo/Expediente Suspenso    * 09 - Revolução Constitucionalista de 1932 - Feriado</t>
  </si>
  <si>
    <t>* 02 - Finados - Feriado      *  15 - Proclamação da República - Feriado</t>
  </si>
  <si>
    <t>* 01 - Confraternização Universal - Feriado       * 02 a 04 - Recesso</t>
  </si>
  <si>
    <t>* 12 - Dia de Nossa Senhora Aparecida - Feriado     *  28 - Dia do Servidor Público</t>
  </si>
  <si>
    <t>ter</t>
  </si>
  <si>
    <t>qua</t>
  </si>
  <si>
    <t>qui</t>
  </si>
  <si>
    <t>sex</t>
  </si>
  <si>
    <t>seg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</si>
</sst>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0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8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170" fontId="51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0" fontId="5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3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49" fillId="37" borderId="0" xfId="0" applyNumberFormat="1" applyFont="1" applyFill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center" vertical="center"/>
      <protection/>
    </xf>
    <xf numFmtId="170" fontId="54" fillId="0" borderId="0" xfId="0" applyNumberFormat="1" applyFont="1" applyFill="1" applyBorder="1" applyAlignment="1" applyProtection="1">
      <alignment horizontal="center" vertical="center"/>
      <protection/>
    </xf>
    <xf numFmtId="171" fontId="54" fillId="0" borderId="0" xfId="0" applyNumberFormat="1" applyFont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8" fillId="37" borderId="0" xfId="0" applyNumberFormat="1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vertical="center"/>
    </xf>
    <xf numFmtId="170" fontId="53" fillId="37" borderId="0" xfId="0" applyNumberFormat="1" applyFont="1" applyFill="1" applyAlignment="1" applyProtection="1">
      <alignment horizontal="left" vertical="top"/>
      <protection/>
    </xf>
    <xf numFmtId="0" fontId="54" fillId="0" borderId="0" xfId="0" applyFont="1" applyAlignment="1">
      <alignment vertical="center"/>
    </xf>
    <xf numFmtId="170" fontId="2" fillId="38" borderId="0" xfId="0" applyNumberFormat="1" applyFont="1" applyFill="1" applyBorder="1" applyAlignment="1" applyProtection="1">
      <alignment horizontal="center" vertical="center"/>
      <protection/>
    </xf>
    <xf numFmtId="170" fontId="55" fillId="36" borderId="0" xfId="0" applyNumberFormat="1" applyFont="1" applyFill="1" applyBorder="1" applyAlignment="1" applyProtection="1">
      <alignment horizontal="left" vertical="center"/>
      <protection/>
    </xf>
    <xf numFmtId="170" fontId="55" fillId="38" borderId="0" xfId="0" applyNumberFormat="1" applyFont="1" applyFill="1" applyAlignment="1" applyProtection="1">
      <alignment horizontal="left" vertical="top"/>
      <protection/>
    </xf>
    <xf numFmtId="170" fontId="55" fillId="36" borderId="0" xfId="0" applyNumberFormat="1" applyFont="1" applyFill="1" applyAlignment="1" applyProtection="1">
      <alignment horizontal="left" vertical="top"/>
      <protection/>
    </xf>
    <xf numFmtId="170" fontId="52" fillId="0" borderId="0" xfId="0" applyNumberFormat="1" applyFont="1" applyFill="1" applyAlignment="1">
      <alignment horizontal="center" vertical="center"/>
    </xf>
    <xf numFmtId="178" fontId="2" fillId="37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0" fontId="49" fillId="0" borderId="12" xfId="0" applyNumberFormat="1" applyFont="1" applyFill="1" applyBorder="1" applyAlignment="1" applyProtection="1">
      <alignment horizontal="center" vertical="center"/>
      <protection locked="0"/>
    </xf>
    <xf numFmtId="170" fontId="2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>
      <alignment horizontal="center" vertical="center"/>
    </xf>
    <xf numFmtId="170" fontId="49" fillId="0" borderId="12" xfId="0" applyNumberFormat="1" applyFont="1" applyFill="1" applyBorder="1" applyAlignment="1">
      <alignment horizontal="center" vertical="center"/>
    </xf>
    <xf numFmtId="170" fontId="54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Alignment="1">
      <alignment horizontal="center" vertical="center"/>
    </xf>
    <xf numFmtId="170" fontId="53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8" fontId="2" fillId="35" borderId="12" xfId="0" applyNumberFormat="1" applyFont="1" applyFill="1" applyBorder="1" applyAlignment="1">
      <alignment horizontal="center" vertical="center"/>
    </xf>
    <xf numFmtId="177" fontId="29" fillId="35" borderId="12" xfId="0" applyNumberFormat="1" applyFont="1" applyFill="1" applyBorder="1" applyAlignment="1" applyProtection="1">
      <alignment horizontal="center" vertical="center"/>
      <protection locked="0"/>
    </xf>
    <xf numFmtId="170" fontId="49" fillId="37" borderId="0" xfId="0" applyNumberFormat="1" applyFont="1" applyFill="1" applyAlignment="1" applyProtection="1">
      <alignment horizontal="center" vertical="center"/>
      <protection/>
    </xf>
    <xf numFmtId="170" fontId="49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49" fillId="0" borderId="0" xfId="0" applyNumberFormat="1" applyFont="1" applyFill="1" applyAlignment="1" applyProtection="1">
      <alignment horizontal="center" vertical="center"/>
      <protection/>
    </xf>
    <xf numFmtId="170" fontId="2" fillId="39" borderId="12" xfId="0" applyNumberFormat="1" applyFont="1" applyFill="1" applyBorder="1" applyAlignment="1">
      <alignment horizontal="center" vertical="center"/>
    </xf>
    <xf numFmtId="170" fontId="54" fillId="39" borderId="12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 applyProtection="1">
      <alignment horizontal="center" vertical="center"/>
      <protection/>
    </xf>
    <xf numFmtId="170" fontId="56" fillId="35" borderId="12" xfId="0" applyNumberFormat="1" applyFont="1" applyFill="1" applyBorder="1" applyAlignment="1">
      <alignment horizontal="center" vertical="center"/>
    </xf>
    <xf numFmtId="170" fontId="56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2" xfId="0" applyNumberFormat="1" applyFont="1" applyFill="1" applyBorder="1" applyAlignment="1">
      <alignment horizontal="left" vertical="center"/>
    </xf>
    <xf numFmtId="170" fontId="54" fillId="0" borderId="12" xfId="0" applyNumberFormat="1" applyFont="1" applyFill="1" applyBorder="1" applyAlignment="1" applyProtection="1">
      <alignment horizontal="center" vertical="center"/>
      <protection/>
    </xf>
    <xf numFmtId="170" fontId="56" fillId="0" borderId="12" xfId="0" applyNumberFormat="1" applyFont="1" applyFill="1" applyBorder="1" applyAlignment="1">
      <alignment horizontal="center" vertical="center"/>
    </xf>
    <xf numFmtId="170" fontId="56" fillId="0" borderId="12" xfId="0" applyNumberFormat="1" applyFont="1" applyFill="1" applyBorder="1" applyAlignment="1" applyProtection="1">
      <alignment horizontal="center" vertical="center"/>
      <protection/>
    </xf>
    <xf numFmtId="170" fontId="2" fillId="0" borderId="12" xfId="0" applyNumberFormat="1" applyFont="1" applyFill="1" applyBorder="1" applyAlignment="1" applyProtection="1">
      <alignment horizontal="center" vertical="center"/>
      <protection/>
    </xf>
    <xf numFmtId="170" fontId="2" fillId="0" borderId="12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170" fontId="49" fillId="36" borderId="0" xfId="0" applyNumberFormat="1" applyFont="1" applyFill="1" applyAlignment="1" applyProtection="1">
      <alignment horizontal="center" vertical="center"/>
      <protection/>
    </xf>
    <xf numFmtId="170" fontId="54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3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 applyProtection="1">
      <alignment horizontal="left" vertical="top"/>
      <protection/>
    </xf>
    <xf numFmtId="170" fontId="55" fillId="0" borderId="0" xfId="0" applyNumberFormat="1" applyFont="1" applyFill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170" fontId="2" fillId="0" borderId="12" xfId="0" applyNumberFormat="1" applyFont="1" applyFill="1" applyBorder="1" applyAlignment="1" applyProtection="1">
      <alignment horizontal="left" vertical="center"/>
      <protection locked="0"/>
    </xf>
    <xf numFmtId="170" fontId="2" fillId="35" borderId="12" xfId="0" applyNumberFormat="1" applyFont="1" applyFill="1" applyBorder="1" applyAlignment="1" applyProtection="1">
      <alignment horizontal="left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88"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color theme="0"/>
      </font>
    </dxf>
    <dxf>
      <font>
        <color theme="0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b/>
        <i val="0"/>
        <color rgb="FF0000CC"/>
      </font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workbookViewId="0" topLeftCell="A1">
      <selection activeCell="S15" sqref="S15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6" width="9.28125" style="21" customWidth="1"/>
    <col min="17" max="17" width="10.8515625" style="22" bestFit="1" customWidth="1"/>
    <col min="18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35" width="34.28125" style="4" hidden="1" customWidth="1"/>
    <col min="36" max="36" width="13.8515625" style="4" hidden="1" customWidth="1"/>
    <col min="37" max="37" width="40.00390625" style="4" hidden="1" customWidth="1"/>
    <col min="38" max="16384" width="9.140625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2"/>
      <c r="AE1" s="25"/>
    </row>
    <row r="2" spans="1:31" ht="15" customHeight="1">
      <c r="A2" s="86">
        <v>43466</v>
      </c>
      <c r="B2" s="87" t="s">
        <v>91</v>
      </c>
      <c r="C2" s="85"/>
      <c r="D2" s="85"/>
      <c r="E2" s="85"/>
      <c r="F2" s="85"/>
      <c r="G2" s="106"/>
      <c r="H2" s="85"/>
      <c r="I2" s="85"/>
      <c r="J2" s="106">
        <f>IF(I2=$D$34,$D$34,IF((I2-H2)=$D$34,$D$34,IF((I2-H2)&lt;$C$33,$C$33,(I2-H2))))</f>
        <v>0</v>
      </c>
      <c r="K2" s="85"/>
      <c r="L2" s="85"/>
      <c r="M2" s="106">
        <f>IF(L2=$D$34,$D$34,IF((L2-K2)=$D$34,$D$34,IF((L2-K2)&lt;$C$33,$C$33,(L2-K2))))</f>
        <v>0</v>
      </c>
      <c r="N2" s="85"/>
      <c r="O2" s="95">
        <f>IF(N2&gt;$D$34,(N2-D2)-M2-J2-G2,IF(K2&gt;$D$34,(K2-D2)-J2-G2,IF(H2&gt;$D$34,(H2-D2)-G2,IF(E2&gt;$D$34,(E2-D2),$D$34))))</f>
        <v>0</v>
      </c>
      <c r="P2" s="96">
        <f>IF(AND(N2&gt;$D$34,N2&gt;$D$33),(N2-$D$33),IF(AND(K2&gt;$D$34,K2&gt;$D$33),(K2-$D$33),IF(AND(H2&gt;$D$34,H2&gt;$D$33),(H2-$D$33),IF(AND(E2&gt;$D$34,E2&gt;$D$33),(E2-$D$33),$D$34))))</f>
        <v>0</v>
      </c>
      <c r="Q2" s="97">
        <f>IF(OR((O2-C2)=$D$34,(O2-C2)&lt;$D$34),"",IF((O2-C2)&gt;$E$34,$E$34,(O2-C2)))</f>
      </c>
      <c r="R2" s="48">
        <f>IF(O2=C2,"",IF(O2&lt;C2,C2-O2,""))</f>
      </c>
      <c r="S2" s="98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43467</v>
      </c>
      <c r="B3" s="70" t="s">
        <v>92</v>
      </c>
      <c r="C3" s="71">
        <v>0.3333333333333333</v>
      </c>
      <c r="D3" s="71"/>
      <c r="E3" s="71"/>
      <c r="F3" s="71"/>
      <c r="G3" s="99">
        <f>IF(F3=$D$34,$D$34,IF((F3-E3)=$D$34,$D$34,IF((F3-E3)&lt;$C$33,$C$33,(F3-E3))))</f>
        <v>0</v>
      </c>
      <c r="H3" s="71"/>
      <c r="I3" s="71"/>
      <c r="J3" s="99">
        <f>IF(I3=$D$34,$D$34,IF((I3-H3)=$D$34,$D$34,IF((I3-H3)&lt;$C$33,$C$33,(I3-H3))))</f>
        <v>0</v>
      </c>
      <c r="K3" s="71"/>
      <c r="L3" s="71"/>
      <c r="M3" s="99">
        <f>IF(L3=$D$34,$D$34,IF((L3-K3)=$D$34,$D$34,IF((L3-K3)&lt;$C$33,$C$33,(L3-K3))))</f>
        <v>0</v>
      </c>
      <c r="N3" s="71"/>
      <c r="O3" s="100">
        <f>IF(N3&gt;$D$34,(N3-D3)-M3-J3-G3,IF(K3&gt;$D$34,(K3-D3)-J3-G3,IF(H3&gt;$D$34,(H3-D3)-G3,IF(E3&gt;$D$34,(E3-D3),$D$34))))</f>
        <v>0</v>
      </c>
      <c r="P3" s="101">
        <f>IF(AND(N3&gt;$D$34,N3&gt;$D$33),(N3-$D$33),IF(AND(K3&gt;$D$34,K3&gt;$D$33),(K3-$D$33),IF(AND(H3&gt;$D$34,H3&gt;$D$33),(H3-$D$33),IF(AND(E3&gt;$D$34,E3&gt;$D$33),(E3-$D$33),$D$34))))</f>
        <v>0</v>
      </c>
      <c r="Q3" s="102">
        <f>IF(OR((O3-C3)=$D$34,(O3-C3)&lt;$D$34),"",IF((O3-C3)&gt;$E$34,$E$34,(O3-C3)))</f>
      </c>
      <c r="R3" s="72">
        <f>IF(O3=C3,"",IF(O3&lt;C3,C3-O3,""))</f>
        <v>0.3333333333333333</v>
      </c>
      <c r="S3" s="110"/>
      <c r="U3" s="1">
        <f>P33</f>
        <v>0</v>
      </c>
      <c r="V3" s="2" t="s">
        <v>39</v>
      </c>
      <c r="X3" s="1">
        <f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43468</v>
      </c>
      <c r="B4" s="70" t="s">
        <v>93</v>
      </c>
      <c r="C4" s="71">
        <v>0.3333333333333333</v>
      </c>
      <c r="D4" s="71"/>
      <c r="E4" s="71"/>
      <c r="F4" s="71"/>
      <c r="G4" s="99">
        <f>IF(F4=$D$34,$D$34,IF((F4-E4)=$D$34,$D$34,IF((F4-E4)&lt;$C$33,$C$33,(F4-E4))))</f>
        <v>0</v>
      </c>
      <c r="H4" s="71"/>
      <c r="I4" s="71"/>
      <c r="J4" s="99">
        <f>IF(I4=$D$34,$D$34,IF((I4-H4)=$D$34,$D$34,IF((I4-H4)&lt;$C$33,$C$33,(I4-H4))))</f>
        <v>0</v>
      </c>
      <c r="K4" s="71"/>
      <c r="L4" s="71"/>
      <c r="M4" s="99">
        <f>IF(L4=$D$34,$D$34,IF((L4-K4)=$D$34,$D$34,IF((L4-K4)&lt;$C$33,$C$33,(L4-K4))))</f>
        <v>0</v>
      </c>
      <c r="N4" s="71"/>
      <c r="O4" s="100">
        <f>IF(N4&gt;$D$34,(N4-D4)-M4-J4-G4,IF(K4&gt;$D$34,(K4-D4)-J4-G4,IF(H4&gt;$D$34,(H4-D4)-G4,IF(E4&gt;$D$34,(E4-D4),$D$34))))</f>
        <v>0</v>
      </c>
      <c r="P4" s="101">
        <f>IF(AND(N4&gt;$D$34,N4&gt;$D$33),(N4-$D$33),IF(AND(K4&gt;$D$34,K4&gt;$D$33),(K4-$D$33),IF(AND(H4&gt;$D$34,H4&gt;$D$33),(H4-$D$33),IF(AND(E4&gt;$D$34,E4&gt;$D$33),(E4-$D$33),$D$34))))</f>
        <v>0</v>
      </c>
      <c r="Q4" s="102">
        <f>IF(OR((O4-C4)=$D$34,(O4-C4)&lt;$D$34),"",IF((O4-C4)&gt;$E$34,$E$34,(O4-C4)))</f>
      </c>
      <c r="R4" s="72">
        <f>IF(O4=C4,"",IF(O4&lt;C4,C4-O4,""))</f>
        <v>0.3333333333333333</v>
      </c>
      <c r="S4" s="110"/>
      <c r="U4" s="1"/>
      <c r="V4" s="8"/>
      <c r="X4" s="1">
        <f>SUMIF($S$2:$S$32,Z4,$R$2:$R$32)</f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43469</v>
      </c>
      <c r="B5" s="70" t="s">
        <v>94</v>
      </c>
      <c r="C5" s="71">
        <v>0.3333333333333333</v>
      </c>
      <c r="D5" s="71"/>
      <c r="E5" s="71"/>
      <c r="F5" s="71"/>
      <c r="G5" s="99">
        <f>IF(F5=$D$34,$D$34,IF((F5-E5)=$D$34,$D$34,IF((F5-E5)&lt;$C$33,$C$33,(F5-E5))))</f>
        <v>0</v>
      </c>
      <c r="H5" s="71"/>
      <c r="I5" s="71"/>
      <c r="J5" s="99">
        <f>IF(I5=$D$34,$D$34,IF((I5-H5)=$D$34,$D$34,IF((I5-H5)&lt;$C$33,$C$33,(I5-H5))))</f>
        <v>0</v>
      </c>
      <c r="K5" s="71"/>
      <c r="L5" s="71"/>
      <c r="M5" s="99">
        <f>IF(L5=$D$34,$D$34,IF((L5-K5)=$D$34,$D$34,IF((L5-K5)&lt;$C$33,$C$33,(L5-K5))))</f>
        <v>0</v>
      </c>
      <c r="N5" s="71"/>
      <c r="O5" s="100">
        <f>IF(N5&gt;$D$34,(N5-D5)-M5-J5-G5,IF(K5&gt;$D$34,(K5-D5)-J5-G5,IF(H5&gt;$D$34,(H5-D5)-G5,IF(E5&gt;$D$34,(E5-D5),$D$34))))</f>
        <v>0</v>
      </c>
      <c r="P5" s="101">
        <f>IF(AND(N5&gt;$D$34,N5&gt;$D$33),(N5-$D$33),IF(AND(K5&gt;$D$34,K5&gt;$D$33),(K5-$D$33),IF(AND(H5&gt;$D$34,H5&gt;$D$33),(H5-$D$33),IF(AND(E5&gt;$D$34,E5&gt;$D$33),(E5-$D$33),$D$34))))</f>
        <v>0</v>
      </c>
      <c r="Q5" s="102">
        <f>IF(OR((O5-C5)=$D$34,(O5-C5)&lt;$D$34),"",IF((O5-C5)&gt;$E$34,$E$34,(O5-C5)))</f>
      </c>
      <c r="R5" s="72">
        <f>IF(O5=C5,"",IF(O5&lt;C5,C5-O5,""))</f>
        <v>0.3333333333333333</v>
      </c>
      <c r="S5" s="110"/>
      <c r="U5" s="113" t="s">
        <v>35</v>
      </c>
      <c r="V5" s="113"/>
      <c r="W5" s="19"/>
      <c r="X5" s="1">
        <f>SUMIF($S$2:$S$32,Z5,$R$2:$R$32)</f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43470</v>
      </c>
      <c r="B6" s="70" t="s">
        <v>78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00">
        <f aca="true" t="shared" si="0" ref="O6:O32">IF(N6&gt;$D$34,(N6-D6)-M6-J6-G6,IF(K6&gt;$D$34,(K6-D6)-J6-G6,IF(H6&gt;$D$34,(H6-D6)-G6,IF(E6&gt;$D$34,(E6-D6),$D$34))))</f>
        <v>0</v>
      </c>
      <c r="P6" s="101">
        <f aca="true" t="shared" si="1" ref="P6:P32">IF(AND(N6&gt;$D$34,N6&gt;$D$33),(N6-$D$33),IF(AND(K6&gt;$D$34,K6&gt;$D$33),(K6-$D$33),IF(AND(H6&gt;$D$34,H6&gt;$D$33),(H6-$D$33),IF(AND(E6&gt;$D$34,E6&gt;$D$33),(E6-$D$33),$D$34))))</f>
        <v>0</v>
      </c>
      <c r="Q6" s="102">
        <f aca="true" t="shared" si="2" ref="Q6:Q32">IF(OR((O6-C6)=$D$34,(O6-C6)&lt;$D$34),"",IF((O6-C6)&gt;$E$34,$E$34,(O6-C6)))</f>
      </c>
      <c r="R6" s="72">
        <f aca="true" t="shared" si="3" ref="R6:R32">IF(O6=C6,"",IF(O6&lt;C6,C6-O6,""))</f>
      </c>
      <c r="S6" s="111"/>
      <c r="U6" s="45">
        <v>0</v>
      </c>
      <c r="V6" s="2" t="s">
        <v>42</v>
      </c>
      <c r="W6" s="19"/>
      <c r="X6" s="1">
        <f>SUMIF($S$2:$S$32,Z6,$R$2:$R$32)</f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43471</v>
      </c>
      <c r="B7" s="70" t="s">
        <v>40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100">
        <f t="shared" si="0"/>
        <v>0</v>
      </c>
      <c r="P7" s="101">
        <f t="shared" si="1"/>
        <v>0</v>
      </c>
      <c r="Q7" s="102">
        <f t="shared" si="2"/>
      </c>
      <c r="R7" s="72">
        <f t="shared" si="3"/>
      </c>
      <c r="S7" s="111"/>
      <c r="U7" s="45">
        <v>0</v>
      </c>
      <c r="V7" s="8" t="s">
        <v>43</v>
      </c>
      <c r="X7" s="1">
        <f>SUMIF($S$2:$S$32,Z7,$R$2:$R$32)</f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43472</v>
      </c>
      <c r="B8" s="70" t="s">
        <v>95</v>
      </c>
      <c r="C8" s="71">
        <v>0.333333333333333</v>
      </c>
      <c r="D8" s="71"/>
      <c r="E8" s="71"/>
      <c r="F8" s="71"/>
      <c r="G8" s="99">
        <f>IF(F8=$D$34,$D$34,IF((F8-E8)=$D$34,$D$34,IF((F8-E8)&lt;$C$33,$C$33,(F8-E8))))</f>
        <v>0</v>
      </c>
      <c r="H8" s="71"/>
      <c r="I8" s="71"/>
      <c r="J8" s="99">
        <f aca="true" t="shared" si="4" ref="J8:J32">IF(I8=$D$34,$D$34,IF((I8-H8)=$D$34,$D$34,IF((I8-H8)&lt;$C$33,$C$33,(I8-H8))))</f>
        <v>0</v>
      </c>
      <c r="K8" s="71"/>
      <c r="L8" s="71"/>
      <c r="M8" s="99">
        <f aca="true" t="shared" si="5" ref="M8:M32">IF(L8=$D$34,$D$34,IF((L8-K8)=$D$34,$D$34,IF((L8-K8)&lt;$C$33,$C$33,(L8-K8))))</f>
        <v>0</v>
      </c>
      <c r="N8" s="71"/>
      <c r="O8" s="100">
        <f t="shared" si="0"/>
        <v>0</v>
      </c>
      <c r="P8" s="101">
        <f t="shared" si="1"/>
        <v>0</v>
      </c>
      <c r="Q8" s="102">
        <f t="shared" si="2"/>
      </c>
      <c r="R8" s="72">
        <f t="shared" si="3"/>
        <v>0.333333333333333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43473</v>
      </c>
      <c r="B9" s="70" t="s">
        <v>91</v>
      </c>
      <c r="C9" s="71">
        <v>0.333333333333333</v>
      </c>
      <c r="D9" s="71"/>
      <c r="E9" s="71"/>
      <c r="F9" s="71"/>
      <c r="G9" s="99">
        <f>IF(F9=$D$34,$D$34,IF((F9-E9)=$D$34,$D$34,IF((F9-E9)&lt;$C$33,$C$33,(F9-E9))))</f>
        <v>0</v>
      </c>
      <c r="H9" s="71"/>
      <c r="I9" s="71"/>
      <c r="J9" s="99">
        <f t="shared" si="4"/>
        <v>0</v>
      </c>
      <c r="K9" s="71"/>
      <c r="L9" s="71"/>
      <c r="M9" s="99">
        <f t="shared" si="5"/>
        <v>0</v>
      </c>
      <c r="N9" s="71"/>
      <c r="O9" s="100">
        <f t="shared" si="0"/>
        <v>0</v>
      </c>
      <c r="P9" s="101">
        <f t="shared" si="1"/>
        <v>0</v>
      </c>
      <c r="Q9" s="102">
        <f t="shared" si="2"/>
      </c>
      <c r="R9" s="72">
        <f t="shared" si="3"/>
        <v>0.333333333333333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43474</v>
      </c>
      <c r="B10" s="70" t="s">
        <v>92</v>
      </c>
      <c r="C10" s="71">
        <v>0.3333333333333333</v>
      </c>
      <c r="D10" s="71"/>
      <c r="E10" s="71"/>
      <c r="F10" s="71"/>
      <c r="G10" s="99">
        <f>IF(F10=$D$34,$D$34,IF((F10-E10)=$D$34,$D$34,IF((F10-E10)&lt;$C$33,$C$33,(F10-E10))))</f>
        <v>0</v>
      </c>
      <c r="H10" s="71"/>
      <c r="I10" s="71"/>
      <c r="J10" s="99">
        <f t="shared" si="4"/>
        <v>0</v>
      </c>
      <c r="K10" s="71"/>
      <c r="L10" s="71"/>
      <c r="M10" s="99">
        <f t="shared" si="5"/>
        <v>0</v>
      </c>
      <c r="N10" s="71"/>
      <c r="O10" s="100">
        <f t="shared" si="0"/>
        <v>0</v>
      </c>
      <c r="P10" s="101">
        <f t="shared" si="1"/>
        <v>0</v>
      </c>
      <c r="Q10" s="102">
        <f t="shared" si="2"/>
      </c>
      <c r="R10" s="72">
        <f t="shared" si="3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43475</v>
      </c>
      <c r="B11" s="70" t="s">
        <v>93</v>
      </c>
      <c r="C11" s="71">
        <v>0.3333333333333333</v>
      </c>
      <c r="D11" s="71"/>
      <c r="E11" s="71"/>
      <c r="F11" s="71"/>
      <c r="G11" s="99">
        <f>IF(F11=$D$34,$D$34,IF((F11-E11)=$D$34,$D$34,IF((F11-E11)&lt;$C$33,$C$33,(F11-E11))))</f>
        <v>0</v>
      </c>
      <c r="H11" s="71"/>
      <c r="I11" s="71"/>
      <c r="J11" s="99">
        <f t="shared" si="4"/>
        <v>0</v>
      </c>
      <c r="K11" s="71"/>
      <c r="L11" s="71"/>
      <c r="M11" s="99">
        <f t="shared" si="5"/>
        <v>0</v>
      </c>
      <c r="N11" s="71"/>
      <c r="O11" s="100">
        <f t="shared" si="0"/>
        <v>0</v>
      </c>
      <c r="P11" s="101">
        <f t="shared" si="1"/>
        <v>0</v>
      </c>
      <c r="Q11" s="102">
        <f t="shared" si="2"/>
      </c>
      <c r="R11" s="72">
        <f t="shared" si="3"/>
        <v>0.3333333333333333</v>
      </c>
      <c r="S11" s="111"/>
      <c r="U11" s="1">
        <f>X9</f>
        <v>0</v>
      </c>
      <c r="V11" s="8" t="s">
        <v>37</v>
      </c>
      <c r="X11" s="1">
        <f>SUMIF($S$2:$S$32,Z11,$R$2:$R$32)</f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43476</v>
      </c>
      <c r="B12" s="70" t="s">
        <v>94</v>
      </c>
      <c r="C12" s="71">
        <v>0.3333333333333333</v>
      </c>
      <c r="D12" s="71"/>
      <c r="E12" s="71"/>
      <c r="F12" s="71"/>
      <c r="G12" s="99">
        <f aca="true" t="shared" si="6" ref="G12:G32">IF(F12=$D$34,$D$34,IF((F12-E12)=$D$34,$D$34,IF((F12-E12)&lt;$C$33,$C$33,(F12-E12))))</f>
        <v>0</v>
      </c>
      <c r="H12" s="71"/>
      <c r="I12" s="71"/>
      <c r="J12" s="99">
        <f t="shared" si="4"/>
        <v>0</v>
      </c>
      <c r="K12" s="71"/>
      <c r="L12" s="71"/>
      <c r="M12" s="99">
        <f t="shared" si="5"/>
        <v>0</v>
      </c>
      <c r="N12" s="71"/>
      <c r="O12" s="100">
        <f t="shared" si="0"/>
        <v>0</v>
      </c>
      <c r="P12" s="101">
        <f t="shared" si="1"/>
        <v>0</v>
      </c>
      <c r="Q12" s="102">
        <f t="shared" si="2"/>
      </c>
      <c r="R12" s="72">
        <f t="shared" si="3"/>
        <v>0.3333333333333333</v>
      </c>
      <c r="S12" s="111"/>
      <c r="X12" s="1">
        <f>SUMIF($S$2:$S$32,Z12,$R$2:$R$32)</f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43477</v>
      </c>
      <c r="B13" s="70" t="s">
        <v>78</v>
      </c>
      <c r="C13" s="71"/>
      <c r="D13" s="71"/>
      <c r="E13" s="71"/>
      <c r="F13" s="71"/>
      <c r="G13" s="99">
        <f t="shared" si="6"/>
        <v>0</v>
      </c>
      <c r="H13" s="71"/>
      <c r="I13" s="71"/>
      <c r="J13" s="99">
        <f t="shared" si="4"/>
        <v>0</v>
      </c>
      <c r="K13" s="71"/>
      <c r="L13" s="71"/>
      <c r="M13" s="99">
        <f t="shared" si="5"/>
        <v>0</v>
      </c>
      <c r="N13" s="71"/>
      <c r="O13" s="100">
        <f t="shared" si="0"/>
        <v>0</v>
      </c>
      <c r="P13" s="101">
        <f t="shared" si="1"/>
        <v>0</v>
      </c>
      <c r="Q13" s="102">
        <f t="shared" si="2"/>
      </c>
      <c r="R13" s="72">
        <f t="shared" si="3"/>
      </c>
      <c r="S13" s="111"/>
      <c r="U13" s="33"/>
      <c r="V13" s="34"/>
      <c r="X13" s="1">
        <f>SUMIF($S$2:$S$32,Z13,$R$2:$R$32)</f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43478</v>
      </c>
      <c r="B14" s="70" t="s">
        <v>40</v>
      </c>
      <c r="C14" s="74"/>
      <c r="D14" s="71"/>
      <c r="E14" s="71"/>
      <c r="F14" s="71"/>
      <c r="G14" s="99">
        <f t="shared" si="6"/>
        <v>0</v>
      </c>
      <c r="H14" s="71"/>
      <c r="I14" s="71"/>
      <c r="J14" s="99">
        <f t="shared" si="4"/>
        <v>0</v>
      </c>
      <c r="K14" s="71"/>
      <c r="L14" s="71"/>
      <c r="M14" s="99">
        <f t="shared" si="5"/>
        <v>0</v>
      </c>
      <c r="N14" s="71"/>
      <c r="O14" s="100">
        <f t="shared" si="0"/>
        <v>0</v>
      </c>
      <c r="P14" s="101">
        <f t="shared" si="1"/>
        <v>0</v>
      </c>
      <c r="Q14" s="102">
        <f t="shared" si="2"/>
      </c>
      <c r="R14" s="72">
        <f t="shared" si="3"/>
      </c>
      <c r="S14" s="111"/>
      <c r="U14" s="35"/>
      <c r="V14" s="36"/>
      <c r="X14" s="1">
        <f>SUMIF($S$2:$S$32,Z14,$R$2:$R$32)</f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43479</v>
      </c>
      <c r="B15" s="70" t="s">
        <v>95</v>
      </c>
      <c r="C15" s="71">
        <v>0.3333333333333333</v>
      </c>
      <c r="D15" s="71"/>
      <c r="E15" s="71"/>
      <c r="F15" s="71"/>
      <c r="G15" s="99">
        <f t="shared" si="6"/>
        <v>0</v>
      </c>
      <c r="H15" s="71"/>
      <c r="I15" s="71"/>
      <c r="J15" s="99">
        <f t="shared" si="4"/>
        <v>0</v>
      </c>
      <c r="K15" s="71"/>
      <c r="L15" s="71"/>
      <c r="M15" s="99">
        <f t="shared" si="5"/>
        <v>0</v>
      </c>
      <c r="N15" s="71"/>
      <c r="O15" s="100">
        <f t="shared" si="0"/>
        <v>0</v>
      </c>
      <c r="P15" s="101">
        <f t="shared" si="1"/>
        <v>0</v>
      </c>
      <c r="Q15" s="102">
        <f t="shared" si="2"/>
      </c>
      <c r="R15" s="72">
        <f t="shared" si="3"/>
        <v>0.3333333333333333</v>
      </c>
      <c r="S15" s="111"/>
      <c r="U15" s="37"/>
      <c r="V15" s="10"/>
      <c r="X15" s="1">
        <f>SUMIF($S$2:$S$32,Z15,$R$2:$R$32)</f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43480</v>
      </c>
      <c r="B16" s="70" t="s">
        <v>91</v>
      </c>
      <c r="C16" s="71">
        <v>0.3333333333333333</v>
      </c>
      <c r="D16" s="71"/>
      <c r="E16" s="71"/>
      <c r="F16" s="71"/>
      <c r="G16" s="99">
        <f t="shared" si="6"/>
        <v>0</v>
      </c>
      <c r="H16" s="71"/>
      <c r="I16" s="71"/>
      <c r="J16" s="99">
        <f t="shared" si="4"/>
        <v>0</v>
      </c>
      <c r="K16" s="71"/>
      <c r="L16" s="71"/>
      <c r="M16" s="99">
        <f t="shared" si="5"/>
        <v>0</v>
      </c>
      <c r="N16" s="71"/>
      <c r="O16" s="100">
        <f t="shared" si="0"/>
        <v>0</v>
      </c>
      <c r="P16" s="101">
        <f t="shared" si="1"/>
        <v>0</v>
      </c>
      <c r="Q16" s="102">
        <f t="shared" si="2"/>
      </c>
      <c r="R16" s="72">
        <f t="shared" si="3"/>
        <v>0.3333333333333333</v>
      </c>
      <c r="S16" s="111"/>
      <c r="U16" s="28"/>
      <c r="V16" s="29"/>
      <c r="X16" s="1">
        <f>SUMIF($S$2:$S$32,Z16,$R$2:$R$32)</f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43481</v>
      </c>
      <c r="B17" s="70" t="s">
        <v>92</v>
      </c>
      <c r="C17" s="71">
        <v>0.3333333333333333</v>
      </c>
      <c r="D17" s="71"/>
      <c r="E17" s="71"/>
      <c r="F17" s="71"/>
      <c r="G17" s="99">
        <f t="shared" si="6"/>
        <v>0</v>
      </c>
      <c r="H17" s="71"/>
      <c r="I17" s="71"/>
      <c r="J17" s="99">
        <f t="shared" si="4"/>
        <v>0</v>
      </c>
      <c r="K17" s="71"/>
      <c r="L17" s="71"/>
      <c r="M17" s="99">
        <f t="shared" si="5"/>
        <v>0</v>
      </c>
      <c r="N17" s="71"/>
      <c r="O17" s="100">
        <f t="shared" si="0"/>
        <v>0</v>
      </c>
      <c r="P17" s="101">
        <f t="shared" si="1"/>
        <v>0</v>
      </c>
      <c r="Q17" s="102">
        <f t="shared" si="2"/>
      </c>
      <c r="R17" s="72">
        <f t="shared" si="3"/>
        <v>0.3333333333333333</v>
      </c>
      <c r="S17" s="111"/>
      <c r="U17" s="30"/>
      <c r="V17" s="31"/>
      <c r="X17" s="1">
        <f>SUMIF($S$2:$S$32,Z17,$R$2:$R$32)</f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43482</v>
      </c>
      <c r="B18" s="70" t="s">
        <v>93</v>
      </c>
      <c r="C18" s="71">
        <v>0.3333333333333333</v>
      </c>
      <c r="D18" s="71"/>
      <c r="E18" s="71"/>
      <c r="F18" s="71"/>
      <c r="G18" s="99">
        <f t="shared" si="6"/>
        <v>0</v>
      </c>
      <c r="H18" s="71"/>
      <c r="I18" s="71"/>
      <c r="J18" s="99">
        <f t="shared" si="4"/>
        <v>0</v>
      </c>
      <c r="K18" s="71"/>
      <c r="L18" s="71"/>
      <c r="M18" s="99">
        <f t="shared" si="5"/>
        <v>0</v>
      </c>
      <c r="N18" s="71"/>
      <c r="O18" s="100">
        <f t="shared" si="0"/>
        <v>0</v>
      </c>
      <c r="P18" s="101">
        <f t="shared" si="1"/>
        <v>0</v>
      </c>
      <c r="Q18" s="102">
        <f t="shared" si="2"/>
      </c>
      <c r="R18" s="72">
        <f t="shared" si="3"/>
        <v>0.3333333333333333</v>
      </c>
      <c r="S18" s="111"/>
      <c r="X18" s="1">
        <f>SUMIF($S$2:$S$32,Z18,$R$2:$R$32)</f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43483</v>
      </c>
      <c r="B19" s="70" t="s">
        <v>94</v>
      </c>
      <c r="C19" s="71">
        <v>0.3333333333333333</v>
      </c>
      <c r="D19" s="71"/>
      <c r="E19" s="71"/>
      <c r="F19" s="71"/>
      <c r="G19" s="99">
        <f t="shared" si="6"/>
        <v>0</v>
      </c>
      <c r="H19" s="71"/>
      <c r="I19" s="71"/>
      <c r="J19" s="99">
        <f t="shared" si="4"/>
        <v>0</v>
      </c>
      <c r="K19" s="71"/>
      <c r="L19" s="71"/>
      <c r="M19" s="99">
        <f t="shared" si="5"/>
        <v>0</v>
      </c>
      <c r="N19" s="71"/>
      <c r="O19" s="100">
        <f t="shared" si="0"/>
        <v>0</v>
      </c>
      <c r="P19" s="101">
        <f t="shared" si="1"/>
        <v>0</v>
      </c>
      <c r="Q19" s="102">
        <f t="shared" si="2"/>
      </c>
      <c r="R19" s="72">
        <f t="shared" si="3"/>
        <v>0.3333333333333333</v>
      </c>
      <c r="S19" s="111"/>
      <c r="U19" s="24">
        <f>IF(V16="NÃO COMPENSOU TODO CRÉDITO DO MÊS ANTERIOR",(IF((U10+U6)=(U11+U7),I34,IF((U10+U6)&gt;(U11+U7),(U10+U6)-(U11+U7),(U11+U7)-(U10+U6))))-V17,IF(V13="NÃO COMPENSOU TODO DÉBITO DO MÊS ANTERIOR",(IF((U10+U6)=(U11+U7),I34,IF((U10+U6)&gt;(U11+U7),(U10+U6)-(U11+U7),(U11+U7)-(U10+U6))))-V14,IF((U10+U6)=(U11+U7),I34,IF((U10+U6)&gt;(U11+U7),(U10+U6)-(U11+U7),(U11+U7)-(U10+U6)))))</f>
        <v>0</v>
      </c>
      <c r="V19" s="2" t="s">
        <v>41</v>
      </c>
      <c r="X19" s="1">
        <f>SUMIF($S$2:$S$32,Z19,$R$2:$R$32)</f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43484</v>
      </c>
      <c r="B20" s="70" t="s">
        <v>78</v>
      </c>
      <c r="C20" s="71"/>
      <c r="D20" s="71"/>
      <c r="E20" s="71"/>
      <c r="F20" s="71"/>
      <c r="G20" s="99">
        <f t="shared" si="6"/>
        <v>0</v>
      </c>
      <c r="H20" s="71"/>
      <c r="I20" s="71"/>
      <c r="J20" s="99">
        <f t="shared" si="4"/>
        <v>0</v>
      </c>
      <c r="K20" s="71"/>
      <c r="L20" s="71"/>
      <c r="M20" s="99">
        <f t="shared" si="5"/>
        <v>0</v>
      </c>
      <c r="N20" s="71"/>
      <c r="O20" s="100">
        <f t="shared" si="0"/>
        <v>0</v>
      </c>
      <c r="P20" s="101">
        <f t="shared" si="1"/>
        <v>0</v>
      </c>
      <c r="Q20" s="102">
        <f t="shared" si="2"/>
      </c>
      <c r="R20" s="72">
        <f t="shared" si="3"/>
      </c>
      <c r="S20" s="111"/>
      <c r="U20" s="27">
        <f>IF(U19=I34,"",IF((U10+U6)=(U11+U7),"",IF((U10+U6)&gt;(U11+U7),"POSITIVO","NEGATIVO")))</f>
      </c>
      <c r="X20" s="1">
        <f>SUMIF($S$2:$S$32,Z20,$R$2:$R$32)</f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43485</v>
      </c>
      <c r="B21" s="70" t="s">
        <v>40</v>
      </c>
      <c r="C21" s="71"/>
      <c r="D21" s="71"/>
      <c r="E21" s="71"/>
      <c r="F21" s="71"/>
      <c r="G21" s="99">
        <f t="shared" si="6"/>
        <v>0</v>
      </c>
      <c r="H21" s="71"/>
      <c r="I21" s="71"/>
      <c r="J21" s="99">
        <f t="shared" si="4"/>
        <v>0</v>
      </c>
      <c r="K21" s="71"/>
      <c r="L21" s="71"/>
      <c r="M21" s="99">
        <f t="shared" si="5"/>
        <v>0</v>
      </c>
      <c r="N21" s="71"/>
      <c r="O21" s="100">
        <f t="shared" si="0"/>
        <v>0</v>
      </c>
      <c r="P21" s="101">
        <f t="shared" si="1"/>
        <v>0</v>
      </c>
      <c r="Q21" s="102">
        <f t="shared" si="2"/>
      </c>
      <c r="R21" s="72">
        <f t="shared" si="3"/>
      </c>
      <c r="S21" s="111"/>
      <c r="X21" s="1">
        <f>SUMIF($S$2:$S$32,Z21,$R$2:$R$32)</f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43486</v>
      </c>
      <c r="B22" s="70" t="s">
        <v>95</v>
      </c>
      <c r="C22" s="71">
        <v>0.3333333333333333</v>
      </c>
      <c r="D22" s="71"/>
      <c r="E22" s="71"/>
      <c r="F22" s="71"/>
      <c r="G22" s="99">
        <f t="shared" si="6"/>
        <v>0</v>
      </c>
      <c r="H22" s="71"/>
      <c r="I22" s="71"/>
      <c r="J22" s="99">
        <f t="shared" si="4"/>
        <v>0</v>
      </c>
      <c r="K22" s="71"/>
      <c r="L22" s="71"/>
      <c r="M22" s="99">
        <f t="shared" si="5"/>
        <v>0</v>
      </c>
      <c r="N22" s="71"/>
      <c r="O22" s="100">
        <f t="shared" si="0"/>
        <v>0</v>
      </c>
      <c r="P22" s="101">
        <f t="shared" si="1"/>
        <v>0</v>
      </c>
      <c r="Q22" s="102">
        <f t="shared" si="2"/>
      </c>
      <c r="R22" s="72">
        <f t="shared" si="3"/>
        <v>0.3333333333333333</v>
      </c>
      <c r="S22" s="111"/>
      <c r="X22" s="1">
        <f>SUMIF($S$2:$S$32,Z22,$R$2:$R$32)</f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43487</v>
      </c>
      <c r="B23" s="70" t="s">
        <v>91</v>
      </c>
      <c r="C23" s="71">
        <v>0.3333333333333333</v>
      </c>
      <c r="D23" s="71"/>
      <c r="E23" s="71"/>
      <c r="F23" s="71"/>
      <c r="G23" s="99">
        <f t="shared" si="6"/>
        <v>0</v>
      </c>
      <c r="H23" s="71"/>
      <c r="I23" s="71"/>
      <c r="J23" s="99">
        <f t="shared" si="4"/>
        <v>0</v>
      </c>
      <c r="K23" s="71"/>
      <c r="L23" s="71"/>
      <c r="M23" s="99">
        <f t="shared" si="5"/>
        <v>0</v>
      </c>
      <c r="N23" s="71"/>
      <c r="O23" s="100">
        <f t="shared" si="0"/>
        <v>0</v>
      </c>
      <c r="P23" s="101">
        <f t="shared" si="1"/>
        <v>0</v>
      </c>
      <c r="Q23" s="102">
        <f t="shared" si="2"/>
      </c>
      <c r="R23" s="72">
        <f t="shared" si="3"/>
        <v>0.3333333333333333</v>
      </c>
      <c r="S23" s="111"/>
      <c r="X23" s="1">
        <f>SUMIF($S$2:$S$32,Z23,$R$2:$R$32)</f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43488</v>
      </c>
      <c r="B24" s="70" t="s">
        <v>92</v>
      </c>
      <c r="C24" s="71">
        <v>0.3333333333333333</v>
      </c>
      <c r="D24" s="71"/>
      <c r="E24" s="71"/>
      <c r="F24" s="71"/>
      <c r="G24" s="99">
        <f t="shared" si="6"/>
        <v>0</v>
      </c>
      <c r="H24" s="71"/>
      <c r="I24" s="71"/>
      <c r="J24" s="99">
        <f t="shared" si="4"/>
        <v>0</v>
      </c>
      <c r="K24" s="71"/>
      <c r="L24" s="71"/>
      <c r="M24" s="99">
        <f t="shared" si="5"/>
        <v>0</v>
      </c>
      <c r="N24" s="71"/>
      <c r="O24" s="100">
        <f t="shared" si="0"/>
        <v>0</v>
      </c>
      <c r="P24" s="101">
        <f t="shared" si="1"/>
        <v>0</v>
      </c>
      <c r="Q24" s="102">
        <f t="shared" si="2"/>
      </c>
      <c r="R24" s="72">
        <f t="shared" si="3"/>
        <v>0.3333333333333333</v>
      </c>
      <c r="S24" s="111"/>
      <c r="U24" s="23"/>
      <c r="V24" s="20"/>
      <c r="W24" s="5"/>
      <c r="X24" s="1">
        <f>SUMIF($S$2:$S$32,Z24,$R$2:$R$32)</f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43489</v>
      </c>
      <c r="B25" s="70" t="s">
        <v>93</v>
      </c>
      <c r="C25" s="71">
        <v>0.3333333333333333</v>
      </c>
      <c r="D25" s="71"/>
      <c r="E25" s="71"/>
      <c r="F25" s="71"/>
      <c r="G25" s="99">
        <f t="shared" si="6"/>
        <v>0</v>
      </c>
      <c r="H25" s="71"/>
      <c r="I25" s="71"/>
      <c r="J25" s="99">
        <f t="shared" si="4"/>
        <v>0</v>
      </c>
      <c r="K25" s="71"/>
      <c r="L25" s="71"/>
      <c r="M25" s="99">
        <f t="shared" si="5"/>
        <v>0</v>
      </c>
      <c r="N25" s="71"/>
      <c r="O25" s="100">
        <f t="shared" si="0"/>
        <v>0</v>
      </c>
      <c r="P25" s="101">
        <f t="shared" si="1"/>
        <v>0</v>
      </c>
      <c r="Q25" s="102">
        <f t="shared" si="2"/>
      </c>
      <c r="R25" s="72">
        <f t="shared" si="3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43490</v>
      </c>
      <c r="B26" s="70" t="s">
        <v>94</v>
      </c>
      <c r="C26" s="71">
        <v>0.3333333333333333</v>
      </c>
      <c r="D26" s="71"/>
      <c r="E26" s="71"/>
      <c r="F26" s="71"/>
      <c r="G26" s="99">
        <f t="shared" si="6"/>
        <v>0</v>
      </c>
      <c r="H26" s="71"/>
      <c r="I26" s="71"/>
      <c r="J26" s="99">
        <f t="shared" si="4"/>
        <v>0</v>
      </c>
      <c r="K26" s="71"/>
      <c r="L26" s="71"/>
      <c r="M26" s="99">
        <f t="shared" si="5"/>
        <v>0</v>
      </c>
      <c r="N26" s="71"/>
      <c r="O26" s="100">
        <f t="shared" si="0"/>
        <v>0</v>
      </c>
      <c r="P26" s="101">
        <f t="shared" si="1"/>
        <v>0</v>
      </c>
      <c r="Q26" s="102">
        <f t="shared" si="2"/>
      </c>
      <c r="R26" s="72">
        <f t="shared" si="3"/>
        <v>0.3333333333333333</v>
      </c>
      <c r="S26" s="111"/>
      <c r="W26" s="10"/>
      <c r="X26" s="5"/>
      <c r="Y26" s="5"/>
      <c r="AB26" s="6">
        <v>25</v>
      </c>
      <c r="AC26" s="2"/>
      <c r="AD26" s="2"/>
      <c r="AE26" s="2"/>
    </row>
    <row r="27" spans="1:31" ht="15" customHeight="1">
      <c r="A27" s="69">
        <v>43491</v>
      </c>
      <c r="B27" s="70" t="s">
        <v>78</v>
      </c>
      <c r="C27" s="71"/>
      <c r="D27" s="71"/>
      <c r="E27" s="71"/>
      <c r="F27" s="71"/>
      <c r="G27" s="99">
        <f t="shared" si="6"/>
        <v>0</v>
      </c>
      <c r="H27" s="71"/>
      <c r="I27" s="71"/>
      <c r="J27" s="99">
        <f t="shared" si="4"/>
        <v>0</v>
      </c>
      <c r="K27" s="71"/>
      <c r="L27" s="71"/>
      <c r="M27" s="99">
        <f t="shared" si="5"/>
        <v>0</v>
      </c>
      <c r="N27" s="71"/>
      <c r="O27" s="100">
        <f t="shared" si="0"/>
        <v>0</v>
      </c>
      <c r="P27" s="101">
        <f t="shared" si="1"/>
        <v>0</v>
      </c>
      <c r="Q27" s="102">
        <f t="shared" si="2"/>
      </c>
      <c r="R27" s="72">
        <f t="shared" si="3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43492</v>
      </c>
      <c r="B28" s="70" t="s">
        <v>40</v>
      </c>
      <c r="C28" s="71"/>
      <c r="D28" s="71"/>
      <c r="E28" s="71"/>
      <c r="F28" s="71"/>
      <c r="G28" s="99">
        <f t="shared" si="6"/>
        <v>0</v>
      </c>
      <c r="H28" s="71"/>
      <c r="I28" s="71"/>
      <c r="J28" s="99">
        <f t="shared" si="4"/>
        <v>0</v>
      </c>
      <c r="K28" s="71"/>
      <c r="L28" s="71"/>
      <c r="M28" s="99">
        <f t="shared" si="5"/>
        <v>0</v>
      </c>
      <c r="N28" s="71"/>
      <c r="O28" s="100">
        <f t="shared" si="0"/>
        <v>0</v>
      </c>
      <c r="P28" s="101">
        <f t="shared" si="1"/>
        <v>0</v>
      </c>
      <c r="Q28" s="102">
        <f t="shared" si="2"/>
      </c>
      <c r="R28" s="72">
        <f t="shared" si="3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43493</v>
      </c>
      <c r="B29" s="70" t="s">
        <v>95</v>
      </c>
      <c r="C29" s="71">
        <v>0.3333333333333333</v>
      </c>
      <c r="D29" s="71"/>
      <c r="E29" s="71"/>
      <c r="F29" s="71"/>
      <c r="G29" s="99">
        <f t="shared" si="6"/>
        <v>0</v>
      </c>
      <c r="H29" s="71"/>
      <c r="I29" s="71"/>
      <c r="J29" s="99">
        <f t="shared" si="4"/>
        <v>0</v>
      </c>
      <c r="K29" s="71"/>
      <c r="L29" s="71"/>
      <c r="M29" s="99">
        <f t="shared" si="5"/>
        <v>0</v>
      </c>
      <c r="N29" s="71"/>
      <c r="O29" s="100">
        <f t="shared" si="0"/>
        <v>0</v>
      </c>
      <c r="P29" s="101">
        <f t="shared" si="1"/>
        <v>0</v>
      </c>
      <c r="Q29" s="102">
        <f t="shared" si="2"/>
      </c>
      <c r="R29" s="72">
        <f t="shared" si="3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43494</v>
      </c>
      <c r="B30" s="70" t="s">
        <v>91</v>
      </c>
      <c r="C30" s="71">
        <v>0.3333333333333333</v>
      </c>
      <c r="D30" s="71"/>
      <c r="E30" s="71"/>
      <c r="F30" s="71"/>
      <c r="G30" s="99">
        <f t="shared" si="6"/>
        <v>0</v>
      </c>
      <c r="H30" s="71"/>
      <c r="I30" s="71"/>
      <c r="J30" s="99">
        <f t="shared" si="4"/>
        <v>0</v>
      </c>
      <c r="K30" s="71"/>
      <c r="L30" s="71"/>
      <c r="M30" s="99">
        <f t="shared" si="5"/>
        <v>0</v>
      </c>
      <c r="N30" s="71"/>
      <c r="O30" s="100">
        <f t="shared" si="0"/>
        <v>0</v>
      </c>
      <c r="P30" s="101">
        <f t="shared" si="1"/>
        <v>0</v>
      </c>
      <c r="Q30" s="102">
        <f t="shared" si="2"/>
      </c>
      <c r="R30" s="72">
        <f t="shared" si="3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43495</v>
      </c>
      <c r="B31" s="70" t="s">
        <v>92</v>
      </c>
      <c r="C31" s="71">
        <v>0.3333333333333333</v>
      </c>
      <c r="D31" s="71"/>
      <c r="E31" s="71"/>
      <c r="F31" s="71"/>
      <c r="G31" s="99">
        <f t="shared" si="6"/>
        <v>0</v>
      </c>
      <c r="H31" s="71"/>
      <c r="I31" s="71"/>
      <c r="J31" s="99">
        <f t="shared" si="4"/>
        <v>0</v>
      </c>
      <c r="K31" s="71"/>
      <c r="L31" s="71"/>
      <c r="M31" s="99">
        <f t="shared" si="5"/>
        <v>0</v>
      </c>
      <c r="N31" s="71"/>
      <c r="O31" s="100">
        <f t="shared" si="0"/>
        <v>0</v>
      </c>
      <c r="P31" s="101">
        <f t="shared" si="1"/>
        <v>0</v>
      </c>
      <c r="Q31" s="102">
        <f t="shared" si="2"/>
      </c>
      <c r="R31" s="72">
        <f t="shared" si="3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>
      <c r="A32" s="69">
        <v>43496</v>
      </c>
      <c r="B32" s="70" t="s">
        <v>93</v>
      </c>
      <c r="C32" s="71">
        <v>0.3333333333333333</v>
      </c>
      <c r="D32" s="71"/>
      <c r="E32" s="71"/>
      <c r="F32" s="71"/>
      <c r="G32" s="99">
        <f t="shared" si="6"/>
        <v>0</v>
      </c>
      <c r="H32" s="71"/>
      <c r="I32" s="71"/>
      <c r="J32" s="99">
        <f t="shared" si="4"/>
        <v>0</v>
      </c>
      <c r="K32" s="71"/>
      <c r="L32" s="71"/>
      <c r="M32" s="99">
        <f t="shared" si="5"/>
        <v>0</v>
      </c>
      <c r="N32" s="71"/>
      <c r="O32" s="100">
        <f t="shared" si="0"/>
        <v>0</v>
      </c>
      <c r="P32" s="101">
        <f t="shared" si="1"/>
        <v>0</v>
      </c>
      <c r="Q32" s="102">
        <f t="shared" si="2"/>
      </c>
      <c r="R32" s="72">
        <f t="shared" si="3"/>
        <v>0.3333333333333333</v>
      </c>
      <c r="S32" s="111"/>
      <c r="AB32" s="6">
        <v>31</v>
      </c>
      <c r="AC32" s="2"/>
      <c r="AD32" s="2"/>
      <c r="AE32" s="2"/>
    </row>
    <row r="33" spans="1:28" ht="15" customHeight="1">
      <c r="A33" s="94"/>
      <c r="B33" s="91"/>
      <c r="C33" s="91">
        <v>0.041666666666666664</v>
      </c>
      <c r="D33" s="91">
        <v>0.9166666666666666</v>
      </c>
      <c r="E33" s="26">
        <v>0.2604166666666667</v>
      </c>
      <c r="F33" s="88"/>
      <c r="G33" s="88"/>
      <c r="H33" s="88"/>
      <c r="I33" s="88"/>
      <c r="J33" s="88"/>
      <c r="K33" s="88"/>
      <c r="L33" s="88"/>
      <c r="M33" s="88"/>
      <c r="N33" s="88"/>
      <c r="O33" s="75">
        <f>SUM(O2:O32)</f>
        <v>0</v>
      </c>
      <c r="P33" s="75">
        <f>SUM(P2:P32)</f>
        <v>0</v>
      </c>
      <c r="Q33" s="12"/>
      <c r="R33" s="12"/>
      <c r="S33" s="76" t="s">
        <v>34</v>
      </c>
      <c r="AB33" s="11"/>
    </row>
    <row r="34" spans="1:28" ht="15" customHeight="1">
      <c r="A34" s="55"/>
      <c r="B34" s="89"/>
      <c r="C34" s="89">
        <v>0.0006944444444444445</v>
      </c>
      <c r="D34" s="89">
        <v>0</v>
      </c>
      <c r="E34" s="26">
        <v>0.08333333333333333</v>
      </c>
      <c r="F34" s="64" t="s">
        <v>89</v>
      </c>
      <c r="G34" s="105"/>
      <c r="H34" s="105"/>
      <c r="I34" s="105"/>
      <c r="J34" s="105"/>
      <c r="K34" s="105"/>
      <c r="L34" s="105"/>
      <c r="M34" s="89"/>
      <c r="N34" s="89"/>
      <c r="O34" s="104"/>
      <c r="P34" s="12"/>
      <c r="Q34" s="14"/>
      <c r="R34" s="14"/>
      <c r="S34" s="16"/>
      <c r="U34" s="4" t="s">
        <v>45</v>
      </c>
      <c r="AB34" s="11"/>
    </row>
    <row r="35" spans="1:28" ht="15" customHeight="1">
      <c r="A35" s="40"/>
      <c r="B35" s="41" t="s">
        <v>80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40"/>
      <c r="B36" s="42" t="s">
        <v>81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U1:V1"/>
    <mergeCell ref="U5:V5"/>
  </mergeCells>
  <conditionalFormatting sqref="O34:P34">
    <cfRule type="cellIs" priority="1110" dxfId="1281" operator="equal" stopIfTrue="1">
      <formula>'JAN-2019'!#REF!</formula>
    </cfRule>
  </conditionalFormatting>
  <conditionalFormatting sqref="AD2:AD32">
    <cfRule type="cellIs" priority="1107" dxfId="1282" operator="equal" stopIfTrue="1">
      <formula>"NÃO CUMPRIU"</formula>
    </cfRule>
  </conditionalFormatting>
  <conditionalFormatting sqref="U6:U7">
    <cfRule type="cellIs" priority="1106" dxfId="1283" operator="equal" stopIfTrue="1">
      <formula>'JAN-2019'!#REF!</formula>
    </cfRule>
  </conditionalFormatting>
  <conditionalFormatting sqref="A2 A6:N7 A3:C5 A8:C32">
    <cfRule type="expression" priority="951" dxfId="1284" stopIfTrue="1">
      <formula>$B2="dom"</formula>
    </cfRule>
    <cfRule type="expression" priority="952" dxfId="1284" stopIfTrue="1">
      <formula>$B2="sáb"</formula>
    </cfRule>
  </conditionalFormatting>
  <conditionalFormatting sqref="C2">
    <cfRule type="expression" priority="947" dxfId="1284" stopIfTrue="1">
      <formula>$B2="dom"</formula>
    </cfRule>
    <cfRule type="expression" priority="948" dxfId="1284" stopIfTrue="1">
      <formula>$B2="sab"</formula>
    </cfRule>
  </conditionalFormatting>
  <conditionalFormatting sqref="A2:C2">
    <cfRule type="expression" priority="955" dxfId="1284" stopIfTrue="1">
      <formula>$B2="dom"</formula>
    </cfRule>
    <cfRule type="expression" priority="956" dxfId="1284" stopIfTrue="1">
      <formula>$B2="sáb"</formula>
    </cfRule>
  </conditionalFormatting>
  <conditionalFormatting sqref="R6:S7">
    <cfRule type="expression" priority="883" dxfId="1284" stopIfTrue="1">
      <formula>$B6="dom"</formula>
    </cfRule>
    <cfRule type="expression" priority="884" dxfId="1284" stopIfTrue="1">
      <formula>$B6="sáb"</formula>
    </cfRule>
  </conditionalFormatting>
  <conditionalFormatting sqref="O6:O7">
    <cfRule type="cellIs" priority="882" dxfId="1281" operator="equal" stopIfTrue="1">
      <formula>$D$34</formula>
    </cfRule>
  </conditionalFormatting>
  <conditionalFormatting sqref="O6:O7">
    <cfRule type="expression" priority="880" dxfId="1284" stopIfTrue="1">
      <formula>$B6="dom"</formula>
    </cfRule>
    <cfRule type="expression" priority="881" dxfId="1284" stopIfTrue="1">
      <formula>$B6="sab"</formula>
    </cfRule>
  </conditionalFormatting>
  <conditionalFormatting sqref="P6:P7">
    <cfRule type="cellIs" priority="879" dxfId="1281" operator="equal" stopIfTrue="1">
      <formula>$D$34</formula>
    </cfRule>
  </conditionalFormatting>
  <conditionalFormatting sqref="P6:P7">
    <cfRule type="expression" priority="877" dxfId="1284" stopIfTrue="1">
      <formula>$B6="dom"</formula>
    </cfRule>
    <cfRule type="expression" priority="878" dxfId="1284" stopIfTrue="1">
      <formula>$B6="sab"</formula>
    </cfRule>
  </conditionalFormatting>
  <conditionalFormatting sqref="R6:S7 O6:P7">
    <cfRule type="expression" priority="875" dxfId="1284" stopIfTrue="1">
      <formula>$B6="dom"</formula>
    </cfRule>
    <cfRule type="expression" priority="876" dxfId="1284" stopIfTrue="1">
      <formula>$B6="sáb"</formula>
    </cfRule>
  </conditionalFormatting>
  <conditionalFormatting sqref="Q6:Q7">
    <cfRule type="cellIs" priority="874" dxfId="1281" operator="equal" stopIfTrue="1">
      <formula>$D$34</formula>
    </cfRule>
  </conditionalFormatting>
  <conditionalFormatting sqref="Q6:Q7">
    <cfRule type="expression" priority="872" dxfId="1284" stopIfTrue="1">
      <formula>$B6="dom"</formula>
    </cfRule>
    <cfRule type="expression" priority="873" dxfId="1284" stopIfTrue="1">
      <formula>$B6="sab"</formula>
    </cfRule>
  </conditionalFormatting>
  <conditionalFormatting sqref="Q6:Q7">
    <cfRule type="expression" priority="870" dxfId="1284" stopIfTrue="1">
      <formula>$B6="dom"</formula>
    </cfRule>
    <cfRule type="expression" priority="871" dxfId="1284" stopIfTrue="1">
      <formula>$B6="sáb"</formula>
    </cfRule>
  </conditionalFormatting>
  <conditionalFormatting sqref="U20">
    <cfRule type="cellIs" priority="868" dxfId="1285" operator="equal" stopIfTrue="1">
      <formula>"POSITIVO"</formula>
    </cfRule>
    <cfRule type="cellIs" priority="869" dxfId="1282" operator="equal" stopIfTrue="1">
      <formula>"NEGATIVO"</formula>
    </cfRule>
  </conditionalFormatting>
  <conditionalFormatting sqref="Q2">
    <cfRule type="expression" priority="835" dxfId="1284" stopIfTrue="1">
      <formula>$B2="dom"</formula>
    </cfRule>
    <cfRule type="expression" priority="836" dxfId="1284" stopIfTrue="1">
      <formula>$B2="sáb"</formula>
    </cfRule>
  </conditionalFormatting>
  <conditionalFormatting sqref="D2:F2">
    <cfRule type="expression" priority="854" dxfId="1284" stopIfTrue="1">
      <formula>$B2="dom"</formula>
    </cfRule>
    <cfRule type="expression" priority="855" dxfId="1284" stopIfTrue="1">
      <formula>$B2="sáb"</formula>
    </cfRule>
  </conditionalFormatting>
  <conditionalFormatting sqref="G2:N2">
    <cfRule type="expression" priority="852" dxfId="1284" stopIfTrue="1">
      <formula>$B2="dom"</formula>
    </cfRule>
    <cfRule type="expression" priority="853" dxfId="1284" stopIfTrue="1">
      <formula>$B2="sab"</formula>
    </cfRule>
  </conditionalFormatting>
  <conditionalFormatting sqref="D2:N2">
    <cfRule type="expression" priority="850" dxfId="1284" stopIfTrue="1">
      <formula>$B2="dom"</formula>
    </cfRule>
    <cfRule type="expression" priority="851" dxfId="1284" stopIfTrue="1">
      <formula>$B2="sáb"</formula>
    </cfRule>
  </conditionalFormatting>
  <conditionalFormatting sqref="R2:S2">
    <cfRule type="expression" priority="848" dxfId="1284" stopIfTrue="1">
      <formula>$B2="dom"</formula>
    </cfRule>
    <cfRule type="expression" priority="849" dxfId="1284" stopIfTrue="1">
      <formula>$B2="sáb"</formula>
    </cfRule>
  </conditionalFormatting>
  <conditionalFormatting sqref="O2">
    <cfRule type="cellIs" priority="847" dxfId="1281" operator="equal" stopIfTrue="1">
      <formula>$D$34</formula>
    </cfRule>
  </conditionalFormatting>
  <conditionalFormatting sqref="O2">
    <cfRule type="expression" priority="845" dxfId="1284" stopIfTrue="1">
      <formula>$B2="dom"</formula>
    </cfRule>
    <cfRule type="expression" priority="846" dxfId="1284" stopIfTrue="1">
      <formula>$B2="sab"</formula>
    </cfRule>
  </conditionalFormatting>
  <conditionalFormatting sqref="P2">
    <cfRule type="cellIs" priority="844" dxfId="1281" operator="equal" stopIfTrue="1">
      <formula>$D$34</formula>
    </cfRule>
  </conditionalFormatting>
  <conditionalFormatting sqref="P2">
    <cfRule type="expression" priority="842" dxfId="1284" stopIfTrue="1">
      <formula>$B2="dom"</formula>
    </cfRule>
    <cfRule type="expression" priority="843" dxfId="1284" stopIfTrue="1">
      <formula>$B2="sab"</formula>
    </cfRule>
  </conditionalFormatting>
  <conditionalFormatting sqref="R2:S2 O2:P2">
    <cfRule type="expression" priority="840" dxfId="1284" stopIfTrue="1">
      <formula>$B2="dom"</formula>
    </cfRule>
    <cfRule type="expression" priority="841" dxfId="1284" stopIfTrue="1">
      <formula>$B2="sáb"</formula>
    </cfRule>
  </conditionalFormatting>
  <conditionalFormatting sqref="Q2">
    <cfRule type="cellIs" priority="839" dxfId="1281" operator="equal" stopIfTrue="1">
      <formula>$D$34</formula>
    </cfRule>
  </conditionalFormatting>
  <conditionalFormatting sqref="Q2">
    <cfRule type="expression" priority="837" dxfId="1284" stopIfTrue="1">
      <formula>$B2="dom"</formula>
    </cfRule>
    <cfRule type="expression" priority="838" dxfId="1284" stopIfTrue="1">
      <formula>$B2="sab"</formula>
    </cfRule>
  </conditionalFormatting>
  <conditionalFormatting sqref="Q3">
    <cfRule type="expression" priority="700" dxfId="1284" stopIfTrue="1">
      <formula>$B3="dom"</formula>
    </cfRule>
    <cfRule type="expression" priority="701" dxfId="1284" stopIfTrue="1">
      <formula>$B3="sáb"</formula>
    </cfRule>
  </conditionalFormatting>
  <conditionalFormatting sqref="D3:F3">
    <cfRule type="expression" priority="719" dxfId="1284" stopIfTrue="1">
      <formula>$B3="dom"</formula>
    </cfRule>
    <cfRule type="expression" priority="720" dxfId="1284" stopIfTrue="1">
      <formula>$B3="sáb"</formula>
    </cfRule>
  </conditionalFormatting>
  <conditionalFormatting sqref="G3:N3">
    <cfRule type="expression" priority="717" dxfId="1284" stopIfTrue="1">
      <formula>$B3="dom"</formula>
    </cfRule>
    <cfRule type="expression" priority="718" dxfId="1284" stopIfTrue="1">
      <formula>$B3="sab"</formula>
    </cfRule>
  </conditionalFormatting>
  <conditionalFormatting sqref="D3:N3">
    <cfRule type="expression" priority="715" dxfId="1284" stopIfTrue="1">
      <formula>$B3="dom"</formula>
    </cfRule>
    <cfRule type="expression" priority="716" dxfId="1284" stopIfTrue="1">
      <formula>$B3="sáb"</formula>
    </cfRule>
  </conditionalFormatting>
  <conditionalFormatting sqref="R3:S3">
    <cfRule type="expression" priority="713" dxfId="1284" stopIfTrue="1">
      <formula>$B3="dom"</formula>
    </cfRule>
    <cfRule type="expression" priority="714" dxfId="1284" stopIfTrue="1">
      <formula>$B3="sáb"</formula>
    </cfRule>
  </conditionalFormatting>
  <conditionalFormatting sqref="O3">
    <cfRule type="cellIs" priority="712" dxfId="1281" operator="equal" stopIfTrue="1">
      <formula>$D$34</formula>
    </cfRule>
  </conditionalFormatting>
  <conditionalFormatting sqref="O3">
    <cfRule type="expression" priority="710" dxfId="1284" stopIfTrue="1">
      <formula>$B3="dom"</formula>
    </cfRule>
    <cfRule type="expression" priority="711" dxfId="1284" stopIfTrue="1">
      <formula>$B3="sab"</formula>
    </cfRule>
  </conditionalFormatting>
  <conditionalFormatting sqref="P3">
    <cfRule type="cellIs" priority="709" dxfId="1281" operator="equal" stopIfTrue="1">
      <formula>$D$34</formula>
    </cfRule>
  </conditionalFormatting>
  <conditionalFormatting sqref="P3">
    <cfRule type="expression" priority="707" dxfId="1284" stopIfTrue="1">
      <formula>$B3="dom"</formula>
    </cfRule>
    <cfRule type="expression" priority="708" dxfId="1284" stopIfTrue="1">
      <formula>$B3="sab"</formula>
    </cfRule>
  </conditionalFormatting>
  <conditionalFormatting sqref="R3:S3 O3:P3">
    <cfRule type="expression" priority="705" dxfId="1284" stopIfTrue="1">
      <formula>$B3="dom"</formula>
    </cfRule>
    <cfRule type="expression" priority="706" dxfId="1284" stopIfTrue="1">
      <formula>$B3="sáb"</formula>
    </cfRule>
  </conditionalFormatting>
  <conditionalFormatting sqref="Q3">
    <cfRule type="cellIs" priority="704" dxfId="1281" operator="equal" stopIfTrue="1">
      <formula>$D$34</formula>
    </cfRule>
  </conditionalFormatting>
  <conditionalFormatting sqref="Q3">
    <cfRule type="expression" priority="702" dxfId="1284" stopIfTrue="1">
      <formula>$B3="dom"</formula>
    </cfRule>
    <cfRule type="expression" priority="703" dxfId="1284" stopIfTrue="1">
      <formula>$B3="sab"</formula>
    </cfRule>
  </conditionalFormatting>
  <conditionalFormatting sqref="Q4">
    <cfRule type="expression" priority="679" dxfId="1284" stopIfTrue="1">
      <formula>$B4="dom"</formula>
    </cfRule>
    <cfRule type="expression" priority="680" dxfId="1284" stopIfTrue="1">
      <formula>$B4="sáb"</formula>
    </cfRule>
  </conditionalFormatting>
  <conditionalFormatting sqref="I4:N4">
    <cfRule type="expression" priority="696" dxfId="1284" stopIfTrue="1">
      <formula>$B4="dom"</formula>
    </cfRule>
    <cfRule type="expression" priority="697" dxfId="1284" stopIfTrue="1">
      <formula>$B4="sab"</formula>
    </cfRule>
  </conditionalFormatting>
  <conditionalFormatting sqref="I4:N4">
    <cfRule type="expression" priority="694" dxfId="1284" stopIfTrue="1">
      <formula>$B4="dom"</formula>
    </cfRule>
    <cfRule type="expression" priority="695" dxfId="1284" stopIfTrue="1">
      <formula>$B4="sáb"</formula>
    </cfRule>
  </conditionalFormatting>
  <conditionalFormatting sqref="R4">
    <cfRule type="expression" priority="692" dxfId="1284" stopIfTrue="1">
      <formula>$B4="dom"</formula>
    </cfRule>
    <cfRule type="expression" priority="693" dxfId="1284" stopIfTrue="1">
      <formula>$B4="sáb"</formula>
    </cfRule>
  </conditionalFormatting>
  <conditionalFormatting sqref="O4">
    <cfRule type="cellIs" priority="691" dxfId="1281" operator="equal" stopIfTrue="1">
      <formula>$D$34</formula>
    </cfRule>
  </conditionalFormatting>
  <conditionalFormatting sqref="O4">
    <cfRule type="expression" priority="689" dxfId="1284" stopIfTrue="1">
      <formula>$B4="dom"</formula>
    </cfRule>
    <cfRule type="expression" priority="690" dxfId="1284" stopIfTrue="1">
      <formula>$B4="sab"</formula>
    </cfRule>
  </conditionalFormatting>
  <conditionalFormatting sqref="P4">
    <cfRule type="cellIs" priority="688" dxfId="1281" operator="equal" stopIfTrue="1">
      <formula>$D$34</formula>
    </cfRule>
  </conditionalFormatting>
  <conditionalFormatting sqref="P4">
    <cfRule type="expression" priority="686" dxfId="1284" stopIfTrue="1">
      <formula>$B4="dom"</formula>
    </cfRule>
    <cfRule type="expression" priority="687" dxfId="1284" stopIfTrue="1">
      <formula>$B4="sab"</formula>
    </cfRule>
  </conditionalFormatting>
  <conditionalFormatting sqref="R4 O4:P4">
    <cfRule type="expression" priority="684" dxfId="1284" stopIfTrue="1">
      <formula>$B4="dom"</formula>
    </cfRule>
    <cfRule type="expression" priority="685" dxfId="1284" stopIfTrue="1">
      <formula>$B4="sáb"</formula>
    </cfRule>
  </conditionalFormatting>
  <conditionalFormatting sqref="Q4">
    <cfRule type="cellIs" priority="683" dxfId="1281" operator="equal" stopIfTrue="1">
      <formula>$D$34</formula>
    </cfRule>
  </conditionalFormatting>
  <conditionalFormatting sqref="Q4">
    <cfRule type="expression" priority="681" dxfId="1284" stopIfTrue="1">
      <formula>$B4="dom"</formula>
    </cfRule>
    <cfRule type="expression" priority="682" dxfId="1284" stopIfTrue="1">
      <formula>$B4="sab"</formula>
    </cfRule>
  </conditionalFormatting>
  <conditionalFormatting sqref="Q5">
    <cfRule type="expression" priority="658" dxfId="1284" stopIfTrue="1">
      <formula>$B5="dom"</formula>
    </cfRule>
    <cfRule type="expression" priority="659" dxfId="1284" stopIfTrue="1">
      <formula>$B5="sáb"</formula>
    </cfRule>
  </conditionalFormatting>
  <conditionalFormatting sqref="I5:N5">
    <cfRule type="expression" priority="675" dxfId="1284" stopIfTrue="1">
      <formula>$B5="dom"</formula>
    </cfRule>
    <cfRule type="expression" priority="676" dxfId="1284" stopIfTrue="1">
      <formula>$B5="sab"</formula>
    </cfRule>
  </conditionalFormatting>
  <conditionalFormatting sqref="I5:N5">
    <cfRule type="expression" priority="673" dxfId="1284" stopIfTrue="1">
      <formula>$B5="dom"</formula>
    </cfRule>
    <cfRule type="expression" priority="674" dxfId="1284" stopIfTrue="1">
      <formula>$B5="sáb"</formula>
    </cfRule>
  </conditionalFormatting>
  <conditionalFormatting sqref="R5">
    <cfRule type="expression" priority="671" dxfId="1284" stopIfTrue="1">
      <formula>$B5="dom"</formula>
    </cfRule>
    <cfRule type="expression" priority="672" dxfId="1284" stopIfTrue="1">
      <formula>$B5="sáb"</formula>
    </cfRule>
  </conditionalFormatting>
  <conditionalFormatting sqref="O5">
    <cfRule type="cellIs" priority="670" dxfId="1281" operator="equal" stopIfTrue="1">
      <formula>$D$34</formula>
    </cfRule>
  </conditionalFormatting>
  <conditionalFormatting sqref="O5">
    <cfRule type="expression" priority="668" dxfId="1284" stopIfTrue="1">
      <formula>$B5="dom"</formula>
    </cfRule>
    <cfRule type="expression" priority="669" dxfId="1284" stopIfTrue="1">
      <formula>$B5="sab"</formula>
    </cfRule>
  </conditionalFormatting>
  <conditionalFormatting sqref="P5">
    <cfRule type="cellIs" priority="667" dxfId="1281" operator="equal" stopIfTrue="1">
      <formula>$D$34</formula>
    </cfRule>
  </conditionalFormatting>
  <conditionalFormatting sqref="P5">
    <cfRule type="expression" priority="665" dxfId="1284" stopIfTrue="1">
      <formula>$B5="dom"</formula>
    </cfRule>
    <cfRule type="expression" priority="666" dxfId="1284" stopIfTrue="1">
      <formula>$B5="sab"</formula>
    </cfRule>
  </conditionalFormatting>
  <conditionalFormatting sqref="R5 O5:P5">
    <cfRule type="expression" priority="663" dxfId="1284" stopIfTrue="1">
      <formula>$B5="dom"</formula>
    </cfRule>
    <cfRule type="expression" priority="664" dxfId="1284" stopIfTrue="1">
      <formula>$B5="sáb"</formula>
    </cfRule>
  </conditionalFormatting>
  <conditionalFormatting sqref="Q5">
    <cfRule type="cellIs" priority="662" dxfId="1281" operator="equal" stopIfTrue="1">
      <formula>$D$34</formula>
    </cfRule>
  </conditionalFormatting>
  <conditionalFormatting sqref="Q5">
    <cfRule type="expression" priority="660" dxfId="1284" stopIfTrue="1">
      <formula>$B5="dom"</formula>
    </cfRule>
    <cfRule type="expression" priority="661" dxfId="1284" stopIfTrue="1">
      <formula>$B5="sab"</formula>
    </cfRule>
  </conditionalFormatting>
  <conditionalFormatting sqref="Q8">
    <cfRule type="expression" priority="637" dxfId="1284" stopIfTrue="1">
      <formula>$B8="dom"</formula>
    </cfRule>
    <cfRule type="expression" priority="638" dxfId="1284" stopIfTrue="1">
      <formula>$B8="sáb"</formula>
    </cfRule>
  </conditionalFormatting>
  <conditionalFormatting sqref="I8:N8">
    <cfRule type="expression" priority="654" dxfId="1284" stopIfTrue="1">
      <formula>$B8="dom"</formula>
    </cfRule>
    <cfRule type="expression" priority="655" dxfId="1284" stopIfTrue="1">
      <formula>$B8="sab"</formula>
    </cfRule>
  </conditionalFormatting>
  <conditionalFormatting sqref="I8:N8">
    <cfRule type="expression" priority="652" dxfId="1284" stopIfTrue="1">
      <formula>$B8="dom"</formula>
    </cfRule>
    <cfRule type="expression" priority="653" dxfId="1284" stopIfTrue="1">
      <formula>$B8="sáb"</formula>
    </cfRule>
  </conditionalFormatting>
  <conditionalFormatting sqref="R8:S8">
    <cfRule type="expression" priority="650" dxfId="1284" stopIfTrue="1">
      <formula>$B8="dom"</formula>
    </cfRule>
    <cfRule type="expression" priority="651" dxfId="1284" stopIfTrue="1">
      <formula>$B8="sáb"</formula>
    </cfRule>
  </conditionalFormatting>
  <conditionalFormatting sqref="O8">
    <cfRule type="cellIs" priority="649" dxfId="1281" operator="equal" stopIfTrue="1">
      <formula>$D$34</formula>
    </cfRule>
  </conditionalFormatting>
  <conditionalFormatting sqref="O8">
    <cfRule type="expression" priority="647" dxfId="1284" stopIfTrue="1">
      <formula>$B8="dom"</formula>
    </cfRule>
    <cfRule type="expression" priority="648" dxfId="1284" stopIfTrue="1">
      <formula>$B8="sab"</formula>
    </cfRule>
  </conditionalFormatting>
  <conditionalFormatting sqref="P8">
    <cfRule type="cellIs" priority="646" dxfId="1281" operator="equal" stopIfTrue="1">
      <formula>$D$34</formula>
    </cfRule>
  </conditionalFormatting>
  <conditionalFormatting sqref="P8">
    <cfRule type="expression" priority="644" dxfId="1284" stopIfTrue="1">
      <formula>$B8="dom"</formula>
    </cfRule>
    <cfRule type="expression" priority="645" dxfId="1284" stopIfTrue="1">
      <formula>$B8="sab"</formula>
    </cfRule>
  </conditionalFormatting>
  <conditionalFormatting sqref="R8:S8 O8:P8">
    <cfRule type="expression" priority="642" dxfId="1284" stopIfTrue="1">
      <formula>$B8="dom"</formula>
    </cfRule>
    <cfRule type="expression" priority="643" dxfId="1284" stopIfTrue="1">
      <formula>$B8="sáb"</formula>
    </cfRule>
  </conditionalFormatting>
  <conditionalFormatting sqref="Q8">
    <cfRule type="cellIs" priority="641" dxfId="1281" operator="equal" stopIfTrue="1">
      <formula>$D$34</formula>
    </cfRule>
  </conditionalFormatting>
  <conditionalFormatting sqref="Q8">
    <cfRule type="expression" priority="639" dxfId="1284" stopIfTrue="1">
      <formula>$B8="dom"</formula>
    </cfRule>
    <cfRule type="expression" priority="640" dxfId="1284" stopIfTrue="1">
      <formula>$B8="sab"</formula>
    </cfRule>
  </conditionalFormatting>
  <conditionalFormatting sqref="Q9">
    <cfRule type="expression" priority="616" dxfId="1284" stopIfTrue="1">
      <formula>$B9="dom"</formula>
    </cfRule>
    <cfRule type="expression" priority="617" dxfId="1284" stopIfTrue="1">
      <formula>$B9="sáb"</formula>
    </cfRule>
  </conditionalFormatting>
  <conditionalFormatting sqref="I9:N9">
    <cfRule type="expression" priority="633" dxfId="1284" stopIfTrue="1">
      <formula>$B9="dom"</formula>
    </cfRule>
    <cfRule type="expression" priority="634" dxfId="1284" stopIfTrue="1">
      <formula>$B9="sab"</formula>
    </cfRule>
  </conditionalFormatting>
  <conditionalFormatting sqref="I9:N9">
    <cfRule type="expression" priority="631" dxfId="1284" stopIfTrue="1">
      <formula>$B9="dom"</formula>
    </cfRule>
    <cfRule type="expression" priority="632" dxfId="1284" stopIfTrue="1">
      <formula>$B9="sáb"</formula>
    </cfRule>
  </conditionalFormatting>
  <conditionalFormatting sqref="R9:S9">
    <cfRule type="expression" priority="629" dxfId="1284" stopIfTrue="1">
      <formula>$B9="dom"</formula>
    </cfRule>
    <cfRule type="expression" priority="630" dxfId="1284" stopIfTrue="1">
      <formula>$B9="sáb"</formula>
    </cfRule>
  </conditionalFormatting>
  <conditionalFormatting sqref="O9">
    <cfRule type="cellIs" priority="628" dxfId="1281" operator="equal" stopIfTrue="1">
      <formula>$D$34</formula>
    </cfRule>
  </conditionalFormatting>
  <conditionalFormatting sqref="O9">
    <cfRule type="expression" priority="626" dxfId="1284" stopIfTrue="1">
      <formula>$B9="dom"</formula>
    </cfRule>
    <cfRule type="expression" priority="627" dxfId="1284" stopIfTrue="1">
      <formula>$B9="sab"</formula>
    </cfRule>
  </conditionalFormatting>
  <conditionalFormatting sqref="P9">
    <cfRule type="cellIs" priority="625" dxfId="1281" operator="equal" stopIfTrue="1">
      <formula>$D$34</formula>
    </cfRule>
  </conditionalFormatting>
  <conditionalFormatting sqref="P9">
    <cfRule type="expression" priority="623" dxfId="1284" stopIfTrue="1">
      <formula>$B9="dom"</formula>
    </cfRule>
    <cfRule type="expression" priority="624" dxfId="1284" stopIfTrue="1">
      <formula>$B9="sab"</formula>
    </cfRule>
  </conditionalFormatting>
  <conditionalFormatting sqref="R9:S9 O9:P9">
    <cfRule type="expression" priority="621" dxfId="1284" stopIfTrue="1">
      <formula>$B9="dom"</formula>
    </cfRule>
    <cfRule type="expression" priority="622" dxfId="1284" stopIfTrue="1">
      <formula>$B9="sáb"</formula>
    </cfRule>
  </conditionalFormatting>
  <conditionalFormatting sqref="Q9">
    <cfRule type="cellIs" priority="620" dxfId="1281" operator="equal" stopIfTrue="1">
      <formula>$D$34</formula>
    </cfRule>
  </conditionalFormatting>
  <conditionalFormatting sqref="Q9">
    <cfRule type="expression" priority="618" dxfId="1284" stopIfTrue="1">
      <formula>$B9="dom"</formula>
    </cfRule>
    <cfRule type="expression" priority="619" dxfId="1284" stopIfTrue="1">
      <formula>$B9="sab"</formula>
    </cfRule>
  </conditionalFormatting>
  <conditionalFormatting sqref="Q10">
    <cfRule type="expression" priority="595" dxfId="1284" stopIfTrue="1">
      <formula>$B10="dom"</formula>
    </cfRule>
    <cfRule type="expression" priority="596" dxfId="1284" stopIfTrue="1">
      <formula>$B10="sáb"</formula>
    </cfRule>
  </conditionalFormatting>
  <conditionalFormatting sqref="I10:N10">
    <cfRule type="expression" priority="612" dxfId="1284" stopIfTrue="1">
      <formula>$B10="dom"</formula>
    </cfRule>
    <cfRule type="expression" priority="613" dxfId="1284" stopIfTrue="1">
      <formula>$B10="sab"</formula>
    </cfRule>
  </conditionalFormatting>
  <conditionalFormatting sqref="I10:N10">
    <cfRule type="expression" priority="610" dxfId="1284" stopIfTrue="1">
      <formula>$B10="dom"</formula>
    </cfRule>
    <cfRule type="expression" priority="611" dxfId="1284" stopIfTrue="1">
      <formula>$B10="sáb"</formula>
    </cfRule>
  </conditionalFormatting>
  <conditionalFormatting sqref="R10:S10">
    <cfRule type="expression" priority="608" dxfId="1284" stopIfTrue="1">
      <formula>$B10="dom"</formula>
    </cfRule>
    <cfRule type="expression" priority="609" dxfId="1284" stopIfTrue="1">
      <formula>$B10="sáb"</formula>
    </cfRule>
  </conditionalFormatting>
  <conditionalFormatting sqref="O10">
    <cfRule type="cellIs" priority="607" dxfId="1281" operator="equal" stopIfTrue="1">
      <formula>$D$34</formula>
    </cfRule>
  </conditionalFormatting>
  <conditionalFormatting sqref="O10">
    <cfRule type="expression" priority="605" dxfId="1284" stopIfTrue="1">
      <formula>$B10="dom"</formula>
    </cfRule>
    <cfRule type="expression" priority="606" dxfId="1284" stopIfTrue="1">
      <formula>$B10="sab"</formula>
    </cfRule>
  </conditionalFormatting>
  <conditionalFormatting sqref="P10">
    <cfRule type="cellIs" priority="604" dxfId="1281" operator="equal" stopIfTrue="1">
      <formula>$D$34</formula>
    </cfRule>
  </conditionalFormatting>
  <conditionalFormatting sqref="P10">
    <cfRule type="expression" priority="602" dxfId="1284" stopIfTrue="1">
      <formula>$B10="dom"</formula>
    </cfRule>
    <cfRule type="expression" priority="603" dxfId="1284" stopIfTrue="1">
      <formula>$B10="sab"</formula>
    </cfRule>
  </conditionalFormatting>
  <conditionalFormatting sqref="R10:S10 O10:P10">
    <cfRule type="expression" priority="600" dxfId="1284" stopIfTrue="1">
      <formula>$B10="dom"</formula>
    </cfRule>
    <cfRule type="expression" priority="601" dxfId="1284" stopIfTrue="1">
      <formula>$B10="sáb"</formula>
    </cfRule>
  </conditionalFormatting>
  <conditionalFormatting sqref="Q10">
    <cfRule type="cellIs" priority="599" dxfId="1281" operator="equal" stopIfTrue="1">
      <formula>$D$34</formula>
    </cfRule>
  </conditionalFormatting>
  <conditionalFormatting sqref="Q10">
    <cfRule type="expression" priority="597" dxfId="1284" stopIfTrue="1">
      <formula>$B10="dom"</formula>
    </cfRule>
    <cfRule type="expression" priority="598" dxfId="1284" stopIfTrue="1">
      <formula>$B10="sab"</formula>
    </cfRule>
  </conditionalFormatting>
  <conditionalFormatting sqref="Q11">
    <cfRule type="expression" priority="574" dxfId="1284" stopIfTrue="1">
      <formula>$B11="dom"</formula>
    </cfRule>
    <cfRule type="expression" priority="575" dxfId="1284" stopIfTrue="1">
      <formula>$B11="sáb"</formula>
    </cfRule>
  </conditionalFormatting>
  <conditionalFormatting sqref="I11:N11">
    <cfRule type="expression" priority="591" dxfId="1284" stopIfTrue="1">
      <formula>$B11="dom"</formula>
    </cfRule>
    <cfRule type="expression" priority="592" dxfId="1284" stopIfTrue="1">
      <formula>$B11="sab"</formula>
    </cfRule>
  </conditionalFormatting>
  <conditionalFormatting sqref="I11:N11">
    <cfRule type="expression" priority="589" dxfId="1284" stopIfTrue="1">
      <formula>$B11="dom"</formula>
    </cfRule>
    <cfRule type="expression" priority="590" dxfId="1284" stopIfTrue="1">
      <formula>$B11="sáb"</formula>
    </cfRule>
  </conditionalFormatting>
  <conditionalFormatting sqref="R11:S11">
    <cfRule type="expression" priority="587" dxfId="1284" stopIfTrue="1">
      <formula>$B11="dom"</formula>
    </cfRule>
    <cfRule type="expression" priority="588" dxfId="1284" stopIfTrue="1">
      <formula>$B11="sáb"</formula>
    </cfRule>
  </conditionalFormatting>
  <conditionalFormatting sqref="O11">
    <cfRule type="cellIs" priority="586" dxfId="1281" operator="equal" stopIfTrue="1">
      <formula>$D$34</formula>
    </cfRule>
  </conditionalFormatting>
  <conditionalFormatting sqref="O11">
    <cfRule type="expression" priority="584" dxfId="1284" stopIfTrue="1">
      <formula>$B11="dom"</formula>
    </cfRule>
    <cfRule type="expression" priority="585" dxfId="1284" stopIfTrue="1">
      <formula>$B11="sab"</formula>
    </cfRule>
  </conditionalFormatting>
  <conditionalFormatting sqref="P11">
    <cfRule type="cellIs" priority="583" dxfId="1281" operator="equal" stopIfTrue="1">
      <formula>$D$34</formula>
    </cfRule>
  </conditionalFormatting>
  <conditionalFormatting sqref="P11">
    <cfRule type="expression" priority="581" dxfId="1284" stopIfTrue="1">
      <formula>$B11="dom"</formula>
    </cfRule>
    <cfRule type="expression" priority="582" dxfId="1284" stopIfTrue="1">
      <formula>$B11="sab"</formula>
    </cfRule>
  </conditionalFormatting>
  <conditionalFormatting sqref="R11:S11 O11:P11">
    <cfRule type="expression" priority="579" dxfId="1284" stopIfTrue="1">
      <formula>$B11="dom"</formula>
    </cfRule>
    <cfRule type="expression" priority="580" dxfId="1284" stopIfTrue="1">
      <formula>$B11="sáb"</formula>
    </cfRule>
  </conditionalFormatting>
  <conditionalFormatting sqref="Q11">
    <cfRule type="cellIs" priority="578" dxfId="1281" operator="equal" stopIfTrue="1">
      <formula>$D$34</formula>
    </cfRule>
  </conditionalFormatting>
  <conditionalFormatting sqref="Q11">
    <cfRule type="expression" priority="576" dxfId="1284" stopIfTrue="1">
      <formula>$B11="dom"</formula>
    </cfRule>
    <cfRule type="expression" priority="577" dxfId="1284" stopIfTrue="1">
      <formula>$B11="sab"</formula>
    </cfRule>
  </conditionalFormatting>
  <conditionalFormatting sqref="Q12">
    <cfRule type="expression" priority="553" dxfId="1284" stopIfTrue="1">
      <formula>$B12="dom"</formula>
    </cfRule>
    <cfRule type="expression" priority="554" dxfId="1284" stopIfTrue="1">
      <formula>$B12="sáb"</formula>
    </cfRule>
  </conditionalFormatting>
  <conditionalFormatting sqref="G12 I12:N12">
    <cfRule type="expression" priority="570" dxfId="1284" stopIfTrue="1">
      <formula>$B12="dom"</formula>
    </cfRule>
    <cfRule type="expression" priority="571" dxfId="1284" stopIfTrue="1">
      <formula>$B12="sab"</formula>
    </cfRule>
  </conditionalFormatting>
  <conditionalFormatting sqref="G12 I12:N12">
    <cfRule type="expression" priority="568" dxfId="1284" stopIfTrue="1">
      <formula>$B12="dom"</formula>
    </cfRule>
    <cfRule type="expression" priority="569" dxfId="1284" stopIfTrue="1">
      <formula>$B12="sáb"</formula>
    </cfRule>
  </conditionalFormatting>
  <conditionalFormatting sqref="R12:S12">
    <cfRule type="expression" priority="566" dxfId="1284" stopIfTrue="1">
      <formula>$B12="dom"</formula>
    </cfRule>
    <cfRule type="expression" priority="567" dxfId="1284" stopIfTrue="1">
      <formula>$B12="sáb"</formula>
    </cfRule>
  </conditionalFormatting>
  <conditionalFormatting sqref="O12">
    <cfRule type="cellIs" priority="565" dxfId="1281" operator="equal" stopIfTrue="1">
      <formula>$D$34</formula>
    </cfRule>
  </conditionalFormatting>
  <conditionalFormatting sqref="O12">
    <cfRule type="expression" priority="563" dxfId="1284" stopIfTrue="1">
      <formula>$B12="dom"</formula>
    </cfRule>
    <cfRule type="expression" priority="564" dxfId="1284" stopIfTrue="1">
      <formula>$B12="sab"</formula>
    </cfRule>
  </conditionalFormatting>
  <conditionalFormatting sqref="P12">
    <cfRule type="cellIs" priority="562" dxfId="1281" operator="equal" stopIfTrue="1">
      <formula>$D$34</formula>
    </cfRule>
  </conditionalFormatting>
  <conditionalFormatting sqref="P12">
    <cfRule type="expression" priority="560" dxfId="1284" stopIfTrue="1">
      <formula>$B12="dom"</formula>
    </cfRule>
    <cfRule type="expression" priority="561" dxfId="1284" stopIfTrue="1">
      <formula>$B12="sab"</formula>
    </cfRule>
  </conditionalFormatting>
  <conditionalFormatting sqref="R12:S12 O12:P12">
    <cfRule type="expression" priority="558" dxfId="1284" stopIfTrue="1">
      <formula>$B12="dom"</formula>
    </cfRule>
    <cfRule type="expression" priority="559" dxfId="1284" stopIfTrue="1">
      <formula>$B12="sáb"</formula>
    </cfRule>
  </conditionalFormatting>
  <conditionalFormatting sqref="Q12">
    <cfRule type="cellIs" priority="557" dxfId="1281" operator="equal" stopIfTrue="1">
      <formula>$D$34</formula>
    </cfRule>
  </conditionalFormatting>
  <conditionalFormatting sqref="Q12">
    <cfRule type="expression" priority="555" dxfId="1284" stopIfTrue="1">
      <formula>$B12="dom"</formula>
    </cfRule>
    <cfRule type="expression" priority="556" dxfId="1284" stopIfTrue="1">
      <formula>$B12="sab"</formula>
    </cfRule>
  </conditionalFormatting>
  <conditionalFormatting sqref="Q13">
    <cfRule type="expression" priority="532" dxfId="1284" stopIfTrue="1">
      <formula>$B13="dom"</formula>
    </cfRule>
    <cfRule type="expression" priority="533" dxfId="1284" stopIfTrue="1">
      <formula>$B13="sáb"</formula>
    </cfRule>
  </conditionalFormatting>
  <conditionalFormatting sqref="D13:F13">
    <cfRule type="expression" priority="551" dxfId="1284" stopIfTrue="1">
      <formula>$B13="dom"</formula>
    </cfRule>
    <cfRule type="expression" priority="552" dxfId="1284" stopIfTrue="1">
      <formula>$B13="sáb"</formula>
    </cfRule>
  </conditionalFormatting>
  <conditionalFormatting sqref="G13:N13">
    <cfRule type="expression" priority="549" dxfId="1284" stopIfTrue="1">
      <formula>$B13="dom"</formula>
    </cfRule>
    <cfRule type="expression" priority="550" dxfId="1284" stopIfTrue="1">
      <formula>$B13="sab"</formula>
    </cfRule>
  </conditionalFormatting>
  <conditionalFormatting sqref="D13:N13">
    <cfRule type="expression" priority="547" dxfId="1284" stopIfTrue="1">
      <formula>$B13="dom"</formula>
    </cfRule>
    <cfRule type="expression" priority="548" dxfId="1284" stopIfTrue="1">
      <formula>$B13="sáb"</formula>
    </cfRule>
  </conditionalFormatting>
  <conditionalFormatting sqref="R13:S13">
    <cfRule type="expression" priority="545" dxfId="1284" stopIfTrue="1">
      <formula>$B13="dom"</formula>
    </cfRule>
    <cfRule type="expression" priority="546" dxfId="1284" stopIfTrue="1">
      <formula>$B13="sáb"</formula>
    </cfRule>
  </conditionalFormatting>
  <conditionalFormatting sqref="O13">
    <cfRule type="cellIs" priority="544" dxfId="1281" operator="equal" stopIfTrue="1">
      <formula>$D$34</formula>
    </cfRule>
  </conditionalFormatting>
  <conditionalFormatting sqref="O13">
    <cfRule type="expression" priority="542" dxfId="1284" stopIfTrue="1">
      <formula>$B13="dom"</formula>
    </cfRule>
    <cfRule type="expression" priority="543" dxfId="1284" stopIfTrue="1">
      <formula>$B13="sab"</formula>
    </cfRule>
  </conditionalFormatting>
  <conditionalFormatting sqref="P13">
    <cfRule type="cellIs" priority="541" dxfId="1281" operator="equal" stopIfTrue="1">
      <formula>$D$34</formula>
    </cfRule>
  </conditionalFormatting>
  <conditionalFormatting sqref="P13">
    <cfRule type="expression" priority="539" dxfId="1284" stopIfTrue="1">
      <formula>$B13="dom"</formula>
    </cfRule>
    <cfRule type="expression" priority="540" dxfId="1284" stopIfTrue="1">
      <formula>$B13="sab"</formula>
    </cfRule>
  </conditionalFormatting>
  <conditionalFormatting sqref="R13:S13 O13:P13">
    <cfRule type="expression" priority="537" dxfId="1284" stopIfTrue="1">
      <formula>$B13="dom"</formula>
    </cfRule>
    <cfRule type="expression" priority="538" dxfId="1284" stopIfTrue="1">
      <formula>$B13="sáb"</formula>
    </cfRule>
  </conditionalFormatting>
  <conditionalFormatting sqref="Q13">
    <cfRule type="cellIs" priority="536" dxfId="1281" operator="equal" stopIfTrue="1">
      <formula>$D$34</formula>
    </cfRule>
  </conditionalFormatting>
  <conditionalFormatting sqref="Q13">
    <cfRule type="expression" priority="534" dxfId="1284" stopIfTrue="1">
      <formula>$B13="dom"</formula>
    </cfRule>
    <cfRule type="expression" priority="535" dxfId="1284" stopIfTrue="1">
      <formula>$B13="sab"</formula>
    </cfRule>
  </conditionalFormatting>
  <conditionalFormatting sqref="Q14">
    <cfRule type="expression" priority="511" dxfId="1284" stopIfTrue="1">
      <formula>$B14="dom"</formula>
    </cfRule>
    <cfRule type="expression" priority="512" dxfId="1284" stopIfTrue="1">
      <formula>$B14="sáb"</formula>
    </cfRule>
  </conditionalFormatting>
  <conditionalFormatting sqref="D14:F14">
    <cfRule type="expression" priority="530" dxfId="1284" stopIfTrue="1">
      <formula>$B14="dom"</formula>
    </cfRule>
    <cfRule type="expression" priority="531" dxfId="1284" stopIfTrue="1">
      <formula>$B14="sáb"</formula>
    </cfRule>
  </conditionalFormatting>
  <conditionalFormatting sqref="G14:N14">
    <cfRule type="expression" priority="528" dxfId="1284" stopIfTrue="1">
      <formula>$B14="dom"</formula>
    </cfRule>
    <cfRule type="expression" priority="529" dxfId="1284" stopIfTrue="1">
      <formula>$B14="sab"</formula>
    </cfRule>
  </conditionalFormatting>
  <conditionalFormatting sqref="D14:N14">
    <cfRule type="expression" priority="526" dxfId="1284" stopIfTrue="1">
      <formula>$B14="dom"</formula>
    </cfRule>
    <cfRule type="expression" priority="527" dxfId="1284" stopIfTrue="1">
      <formula>$B14="sáb"</formula>
    </cfRule>
  </conditionalFormatting>
  <conditionalFormatting sqref="R14:S14">
    <cfRule type="expression" priority="524" dxfId="1284" stopIfTrue="1">
      <formula>$B14="dom"</formula>
    </cfRule>
    <cfRule type="expression" priority="525" dxfId="1284" stopIfTrue="1">
      <formula>$B14="sáb"</formula>
    </cfRule>
  </conditionalFormatting>
  <conditionalFormatting sqref="O14">
    <cfRule type="cellIs" priority="523" dxfId="1281" operator="equal" stopIfTrue="1">
      <formula>$D$34</formula>
    </cfRule>
  </conditionalFormatting>
  <conditionalFormatting sqref="O14">
    <cfRule type="expression" priority="521" dxfId="1284" stopIfTrue="1">
      <formula>$B14="dom"</formula>
    </cfRule>
    <cfRule type="expression" priority="522" dxfId="1284" stopIfTrue="1">
      <formula>$B14="sab"</formula>
    </cfRule>
  </conditionalFormatting>
  <conditionalFormatting sqref="P14">
    <cfRule type="cellIs" priority="520" dxfId="1281" operator="equal" stopIfTrue="1">
      <formula>$D$34</formula>
    </cfRule>
  </conditionalFormatting>
  <conditionalFormatting sqref="P14">
    <cfRule type="expression" priority="518" dxfId="1284" stopIfTrue="1">
      <formula>$B14="dom"</formula>
    </cfRule>
    <cfRule type="expression" priority="519" dxfId="1284" stopIfTrue="1">
      <formula>$B14="sab"</formula>
    </cfRule>
  </conditionalFormatting>
  <conditionalFormatting sqref="R14:S14 O14:P14">
    <cfRule type="expression" priority="516" dxfId="1284" stopIfTrue="1">
      <formula>$B14="dom"</formula>
    </cfRule>
    <cfRule type="expression" priority="517" dxfId="1284" stopIfTrue="1">
      <formula>$B14="sáb"</formula>
    </cfRule>
  </conditionalFormatting>
  <conditionalFormatting sqref="Q14">
    <cfRule type="cellIs" priority="515" dxfId="1281" operator="equal" stopIfTrue="1">
      <formula>$D$34</formula>
    </cfRule>
  </conditionalFormatting>
  <conditionalFormatting sqref="Q14">
    <cfRule type="expression" priority="513" dxfId="1284" stopIfTrue="1">
      <formula>$B14="dom"</formula>
    </cfRule>
    <cfRule type="expression" priority="514" dxfId="1284" stopIfTrue="1">
      <formula>$B14="sab"</formula>
    </cfRule>
  </conditionalFormatting>
  <conditionalFormatting sqref="Q15">
    <cfRule type="expression" priority="490" dxfId="1284" stopIfTrue="1">
      <formula>$B15="dom"</formula>
    </cfRule>
    <cfRule type="expression" priority="491" dxfId="1284" stopIfTrue="1">
      <formula>$B15="sáb"</formula>
    </cfRule>
  </conditionalFormatting>
  <conditionalFormatting sqref="G15 I15:N15">
    <cfRule type="expression" priority="507" dxfId="1284" stopIfTrue="1">
      <formula>$B15="dom"</formula>
    </cfRule>
    <cfRule type="expression" priority="508" dxfId="1284" stopIfTrue="1">
      <formula>$B15="sab"</formula>
    </cfRule>
  </conditionalFormatting>
  <conditionalFormatting sqref="G15 I15:N15">
    <cfRule type="expression" priority="505" dxfId="1284" stopIfTrue="1">
      <formula>$B15="dom"</formula>
    </cfRule>
    <cfRule type="expression" priority="506" dxfId="1284" stopIfTrue="1">
      <formula>$B15="sáb"</formula>
    </cfRule>
  </conditionalFormatting>
  <conditionalFormatting sqref="R15:S15">
    <cfRule type="expression" priority="503" dxfId="1284" stopIfTrue="1">
      <formula>$B15="dom"</formula>
    </cfRule>
    <cfRule type="expression" priority="504" dxfId="1284" stopIfTrue="1">
      <formula>$B15="sáb"</formula>
    </cfRule>
  </conditionalFormatting>
  <conditionalFormatting sqref="O15">
    <cfRule type="cellIs" priority="502" dxfId="1281" operator="equal" stopIfTrue="1">
      <formula>$D$34</formula>
    </cfRule>
  </conditionalFormatting>
  <conditionalFormatting sqref="O15">
    <cfRule type="expression" priority="500" dxfId="1284" stopIfTrue="1">
      <formula>$B15="dom"</formula>
    </cfRule>
    <cfRule type="expression" priority="501" dxfId="1284" stopIfTrue="1">
      <formula>$B15="sab"</formula>
    </cfRule>
  </conditionalFormatting>
  <conditionalFormatting sqref="P15">
    <cfRule type="cellIs" priority="499" dxfId="1281" operator="equal" stopIfTrue="1">
      <formula>$D$34</formula>
    </cfRule>
  </conditionalFormatting>
  <conditionalFormatting sqref="P15">
    <cfRule type="expression" priority="497" dxfId="1284" stopIfTrue="1">
      <formula>$B15="dom"</formula>
    </cfRule>
    <cfRule type="expression" priority="498" dxfId="1284" stopIfTrue="1">
      <formula>$B15="sab"</formula>
    </cfRule>
  </conditionalFormatting>
  <conditionalFormatting sqref="R15:S15 O15:P15">
    <cfRule type="expression" priority="495" dxfId="1284" stopIfTrue="1">
      <formula>$B15="dom"</formula>
    </cfRule>
    <cfRule type="expression" priority="496" dxfId="1284" stopIfTrue="1">
      <formula>$B15="sáb"</formula>
    </cfRule>
  </conditionalFormatting>
  <conditionalFormatting sqref="Q15">
    <cfRule type="cellIs" priority="494" dxfId="1281" operator="equal" stopIfTrue="1">
      <formula>$D$34</formula>
    </cfRule>
  </conditionalFormatting>
  <conditionalFormatting sqref="Q15">
    <cfRule type="expression" priority="492" dxfId="1284" stopIfTrue="1">
      <formula>$B15="dom"</formula>
    </cfRule>
    <cfRule type="expression" priority="493" dxfId="1284" stopIfTrue="1">
      <formula>$B15="sab"</formula>
    </cfRule>
  </conditionalFormatting>
  <conditionalFormatting sqref="Q16">
    <cfRule type="expression" priority="469" dxfId="1284" stopIfTrue="1">
      <formula>$B16="dom"</formula>
    </cfRule>
    <cfRule type="expression" priority="470" dxfId="1284" stopIfTrue="1">
      <formula>$B16="sáb"</formula>
    </cfRule>
  </conditionalFormatting>
  <conditionalFormatting sqref="G16 I16:N16">
    <cfRule type="expression" priority="486" dxfId="1284" stopIfTrue="1">
      <formula>$B16="dom"</formula>
    </cfRule>
    <cfRule type="expression" priority="487" dxfId="1284" stopIfTrue="1">
      <formula>$B16="sab"</formula>
    </cfRule>
  </conditionalFormatting>
  <conditionalFormatting sqref="G16 I16:N16">
    <cfRule type="expression" priority="484" dxfId="1284" stopIfTrue="1">
      <formula>$B16="dom"</formula>
    </cfRule>
    <cfRule type="expression" priority="485" dxfId="1284" stopIfTrue="1">
      <formula>$B16="sáb"</formula>
    </cfRule>
  </conditionalFormatting>
  <conditionalFormatting sqref="R16:S16">
    <cfRule type="expression" priority="482" dxfId="1284" stopIfTrue="1">
      <formula>$B16="dom"</formula>
    </cfRule>
    <cfRule type="expression" priority="483" dxfId="1284" stopIfTrue="1">
      <formula>$B16="sáb"</formula>
    </cfRule>
  </conditionalFormatting>
  <conditionalFormatting sqref="O16">
    <cfRule type="cellIs" priority="481" dxfId="1281" operator="equal" stopIfTrue="1">
      <formula>$D$34</formula>
    </cfRule>
  </conditionalFormatting>
  <conditionalFormatting sqref="O16">
    <cfRule type="expression" priority="479" dxfId="1284" stopIfTrue="1">
      <formula>$B16="dom"</formula>
    </cfRule>
    <cfRule type="expression" priority="480" dxfId="1284" stopIfTrue="1">
      <formula>$B16="sab"</formula>
    </cfRule>
  </conditionalFormatting>
  <conditionalFormatting sqref="P16">
    <cfRule type="cellIs" priority="478" dxfId="1281" operator="equal" stopIfTrue="1">
      <formula>$D$34</formula>
    </cfRule>
  </conditionalFormatting>
  <conditionalFormatting sqref="P16">
    <cfRule type="expression" priority="476" dxfId="1284" stopIfTrue="1">
      <formula>$B16="dom"</formula>
    </cfRule>
    <cfRule type="expression" priority="477" dxfId="1284" stopIfTrue="1">
      <formula>$B16="sab"</formula>
    </cfRule>
  </conditionalFormatting>
  <conditionalFormatting sqref="R16:S16 O16:P16">
    <cfRule type="expression" priority="474" dxfId="1284" stopIfTrue="1">
      <formula>$B16="dom"</formula>
    </cfRule>
    <cfRule type="expression" priority="475" dxfId="1284" stopIfTrue="1">
      <formula>$B16="sáb"</formula>
    </cfRule>
  </conditionalFormatting>
  <conditionalFormatting sqref="Q16">
    <cfRule type="cellIs" priority="473" dxfId="1281" operator="equal" stopIfTrue="1">
      <formula>$D$34</formula>
    </cfRule>
  </conditionalFormatting>
  <conditionalFormatting sqref="Q16">
    <cfRule type="expression" priority="471" dxfId="1284" stopIfTrue="1">
      <formula>$B16="dom"</formula>
    </cfRule>
    <cfRule type="expression" priority="472" dxfId="1284" stopIfTrue="1">
      <formula>$B16="sab"</formula>
    </cfRule>
  </conditionalFormatting>
  <conditionalFormatting sqref="Q17">
    <cfRule type="expression" priority="448" dxfId="1284" stopIfTrue="1">
      <formula>$B17="dom"</formula>
    </cfRule>
    <cfRule type="expression" priority="449" dxfId="1284" stopIfTrue="1">
      <formula>$B17="sáb"</formula>
    </cfRule>
  </conditionalFormatting>
  <conditionalFormatting sqref="G17 I17:N17">
    <cfRule type="expression" priority="465" dxfId="1284" stopIfTrue="1">
      <formula>$B17="dom"</formula>
    </cfRule>
    <cfRule type="expression" priority="466" dxfId="1284" stopIfTrue="1">
      <formula>$B17="sab"</formula>
    </cfRule>
  </conditionalFormatting>
  <conditionalFormatting sqref="G17 I17:N17">
    <cfRule type="expression" priority="463" dxfId="1284" stopIfTrue="1">
      <formula>$B17="dom"</formula>
    </cfRule>
    <cfRule type="expression" priority="464" dxfId="1284" stopIfTrue="1">
      <formula>$B17="sáb"</formula>
    </cfRule>
  </conditionalFormatting>
  <conditionalFormatting sqref="R17:S17">
    <cfRule type="expression" priority="461" dxfId="1284" stopIfTrue="1">
      <formula>$B17="dom"</formula>
    </cfRule>
    <cfRule type="expression" priority="462" dxfId="1284" stopIfTrue="1">
      <formula>$B17="sáb"</formula>
    </cfRule>
  </conditionalFormatting>
  <conditionalFormatting sqref="O17">
    <cfRule type="cellIs" priority="460" dxfId="1281" operator="equal" stopIfTrue="1">
      <formula>$D$34</formula>
    </cfRule>
  </conditionalFormatting>
  <conditionalFormatting sqref="O17">
    <cfRule type="expression" priority="458" dxfId="1284" stopIfTrue="1">
      <formula>$B17="dom"</formula>
    </cfRule>
    <cfRule type="expression" priority="459" dxfId="1284" stopIfTrue="1">
      <formula>$B17="sab"</formula>
    </cfRule>
  </conditionalFormatting>
  <conditionalFormatting sqref="P17">
    <cfRule type="cellIs" priority="457" dxfId="1281" operator="equal" stopIfTrue="1">
      <formula>$D$34</formula>
    </cfRule>
  </conditionalFormatting>
  <conditionalFormatting sqref="P17">
    <cfRule type="expression" priority="455" dxfId="1284" stopIfTrue="1">
      <formula>$B17="dom"</formula>
    </cfRule>
    <cfRule type="expression" priority="456" dxfId="1284" stopIfTrue="1">
      <formula>$B17="sab"</formula>
    </cfRule>
  </conditionalFormatting>
  <conditionalFormatting sqref="R17:S17 O17:P17">
    <cfRule type="expression" priority="453" dxfId="1284" stopIfTrue="1">
      <formula>$B17="dom"</formula>
    </cfRule>
    <cfRule type="expression" priority="454" dxfId="1284" stopIfTrue="1">
      <formula>$B17="sáb"</formula>
    </cfRule>
  </conditionalFormatting>
  <conditionalFormatting sqref="Q17">
    <cfRule type="cellIs" priority="452" dxfId="1281" operator="equal" stopIfTrue="1">
      <formula>$D$34</formula>
    </cfRule>
  </conditionalFormatting>
  <conditionalFormatting sqref="Q17">
    <cfRule type="expression" priority="450" dxfId="1284" stopIfTrue="1">
      <formula>$B17="dom"</formula>
    </cfRule>
    <cfRule type="expression" priority="451" dxfId="1284" stopIfTrue="1">
      <formula>$B17="sab"</formula>
    </cfRule>
  </conditionalFormatting>
  <conditionalFormatting sqref="Q18">
    <cfRule type="expression" priority="427" dxfId="1284" stopIfTrue="1">
      <formula>$B18="dom"</formula>
    </cfRule>
    <cfRule type="expression" priority="428" dxfId="1284" stopIfTrue="1">
      <formula>$B18="sáb"</formula>
    </cfRule>
  </conditionalFormatting>
  <conditionalFormatting sqref="G18 I18:N18">
    <cfRule type="expression" priority="444" dxfId="1284" stopIfTrue="1">
      <formula>$B18="dom"</formula>
    </cfRule>
    <cfRule type="expression" priority="445" dxfId="1284" stopIfTrue="1">
      <formula>$B18="sab"</formula>
    </cfRule>
  </conditionalFormatting>
  <conditionalFormatting sqref="G18 I18:N18">
    <cfRule type="expression" priority="442" dxfId="1284" stopIfTrue="1">
      <formula>$B18="dom"</formula>
    </cfRule>
    <cfRule type="expression" priority="443" dxfId="1284" stopIfTrue="1">
      <formula>$B18="sáb"</formula>
    </cfRule>
  </conditionalFormatting>
  <conditionalFormatting sqref="R18:S18">
    <cfRule type="expression" priority="440" dxfId="1284" stopIfTrue="1">
      <formula>$B18="dom"</formula>
    </cfRule>
    <cfRule type="expression" priority="441" dxfId="1284" stopIfTrue="1">
      <formula>$B18="sáb"</formula>
    </cfRule>
  </conditionalFormatting>
  <conditionalFormatting sqref="O18">
    <cfRule type="cellIs" priority="439" dxfId="1281" operator="equal" stopIfTrue="1">
      <formula>$D$34</formula>
    </cfRule>
  </conditionalFormatting>
  <conditionalFormatting sqref="O18">
    <cfRule type="expression" priority="437" dxfId="1284" stopIfTrue="1">
      <formula>$B18="dom"</formula>
    </cfRule>
    <cfRule type="expression" priority="438" dxfId="1284" stopIfTrue="1">
      <formula>$B18="sab"</formula>
    </cfRule>
  </conditionalFormatting>
  <conditionalFormatting sqref="P18">
    <cfRule type="cellIs" priority="436" dxfId="1281" operator="equal" stopIfTrue="1">
      <formula>$D$34</formula>
    </cfRule>
  </conditionalFormatting>
  <conditionalFormatting sqref="P18">
    <cfRule type="expression" priority="434" dxfId="1284" stopIfTrue="1">
      <formula>$B18="dom"</formula>
    </cfRule>
    <cfRule type="expression" priority="435" dxfId="1284" stopIfTrue="1">
      <formula>$B18="sab"</formula>
    </cfRule>
  </conditionalFormatting>
  <conditionalFormatting sqref="R18:S18 O18:P18">
    <cfRule type="expression" priority="432" dxfId="1284" stopIfTrue="1">
      <formula>$B18="dom"</formula>
    </cfRule>
    <cfRule type="expression" priority="433" dxfId="1284" stopIfTrue="1">
      <formula>$B18="sáb"</formula>
    </cfRule>
  </conditionalFormatting>
  <conditionalFormatting sqref="Q18">
    <cfRule type="cellIs" priority="431" dxfId="1281" operator="equal" stopIfTrue="1">
      <formula>$D$34</formula>
    </cfRule>
  </conditionalFormatting>
  <conditionalFormatting sqref="Q18">
    <cfRule type="expression" priority="429" dxfId="1284" stopIfTrue="1">
      <formula>$B18="dom"</formula>
    </cfRule>
    <cfRule type="expression" priority="430" dxfId="1284" stopIfTrue="1">
      <formula>$B18="sab"</formula>
    </cfRule>
  </conditionalFormatting>
  <conditionalFormatting sqref="Q19">
    <cfRule type="expression" priority="406" dxfId="1284" stopIfTrue="1">
      <formula>$B19="dom"</formula>
    </cfRule>
    <cfRule type="expression" priority="407" dxfId="1284" stopIfTrue="1">
      <formula>$B19="sáb"</formula>
    </cfRule>
  </conditionalFormatting>
  <conditionalFormatting sqref="G19 I19:N19">
    <cfRule type="expression" priority="423" dxfId="1284" stopIfTrue="1">
      <formula>$B19="dom"</formula>
    </cfRule>
    <cfRule type="expression" priority="424" dxfId="1284" stopIfTrue="1">
      <formula>$B19="sab"</formula>
    </cfRule>
  </conditionalFormatting>
  <conditionalFormatting sqref="G19 I19:N19">
    <cfRule type="expression" priority="421" dxfId="1284" stopIfTrue="1">
      <formula>$B19="dom"</formula>
    </cfRule>
    <cfRule type="expression" priority="422" dxfId="1284" stopIfTrue="1">
      <formula>$B19="sáb"</formula>
    </cfRule>
  </conditionalFormatting>
  <conditionalFormatting sqref="R19:S19">
    <cfRule type="expression" priority="419" dxfId="1284" stopIfTrue="1">
      <formula>$B19="dom"</formula>
    </cfRule>
    <cfRule type="expression" priority="420" dxfId="1284" stopIfTrue="1">
      <formula>$B19="sáb"</formula>
    </cfRule>
  </conditionalFormatting>
  <conditionalFormatting sqref="O19">
    <cfRule type="cellIs" priority="418" dxfId="1281" operator="equal" stopIfTrue="1">
      <formula>$D$34</formula>
    </cfRule>
  </conditionalFormatting>
  <conditionalFormatting sqref="O19">
    <cfRule type="expression" priority="416" dxfId="1284" stopIfTrue="1">
      <formula>$B19="dom"</formula>
    </cfRule>
    <cfRule type="expression" priority="417" dxfId="1284" stopIfTrue="1">
      <formula>$B19="sab"</formula>
    </cfRule>
  </conditionalFormatting>
  <conditionalFormatting sqref="P19">
    <cfRule type="cellIs" priority="415" dxfId="1281" operator="equal" stopIfTrue="1">
      <formula>$D$34</formula>
    </cfRule>
  </conditionalFormatting>
  <conditionalFormatting sqref="P19">
    <cfRule type="expression" priority="413" dxfId="1284" stopIfTrue="1">
      <formula>$B19="dom"</formula>
    </cfRule>
    <cfRule type="expression" priority="414" dxfId="1284" stopIfTrue="1">
      <formula>$B19="sab"</formula>
    </cfRule>
  </conditionalFormatting>
  <conditionalFormatting sqref="R19:S19 O19:P19">
    <cfRule type="expression" priority="411" dxfId="1284" stopIfTrue="1">
      <formula>$B19="dom"</formula>
    </cfRule>
    <cfRule type="expression" priority="412" dxfId="1284" stopIfTrue="1">
      <formula>$B19="sáb"</formula>
    </cfRule>
  </conditionalFormatting>
  <conditionalFormatting sqref="Q19">
    <cfRule type="cellIs" priority="410" dxfId="1281" operator="equal" stopIfTrue="1">
      <formula>$D$34</formula>
    </cfRule>
  </conditionalFormatting>
  <conditionalFormatting sqref="Q19">
    <cfRule type="expression" priority="408" dxfId="1284" stopIfTrue="1">
      <formula>$B19="dom"</formula>
    </cfRule>
    <cfRule type="expression" priority="409" dxfId="1284" stopIfTrue="1">
      <formula>$B19="sab"</formula>
    </cfRule>
  </conditionalFormatting>
  <conditionalFormatting sqref="Q20">
    <cfRule type="expression" priority="385" dxfId="1284" stopIfTrue="1">
      <formula>$B20="dom"</formula>
    </cfRule>
    <cfRule type="expression" priority="386" dxfId="1284" stopIfTrue="1">
      <formula>$B20="sáb"</formula>
    </cfRule>
  </conditionalFormatting>
  <conditionalFormatting sqref="D20:F20">
    <cfRule type="expression" priority="404" dxfId="1284" stopIfTrue="1">
      <formula>$B20="dom"</formula>
    </cfRule>
    <cfRule type="expression" priority="405" dxfId="1284" stopIfTrue="1">
      <formula>$B20="sáb"</formula>
    </cfRule>
  </conditionalFormatting>
  <conditionalFormatting sqref="G20:N20">
    <cfRule type="expression" priority="402" dxfId="1284" stopIfTrue="1">
      <formula>$B20="dom"</formula>
    </cfRule>
    <cfRule type="expression" priority="403" dxfId="1284" stopIfTrue="1">
      <formula>$B20="sab"</formula>
    </cfRule>
  </conditionalFormatting>
  <conditionalFormatting sqref="D20:N20">
    <cfRule type="expression" priority="400" dxfId="1284" stopIfTrue="1">
      <formula>$B20="dom"</formula>
    </cfRule>
    <cfRule type="expression" priority="401" dxfId="1284" stopIfTrue="1">
      <formula>$B20="sáb"</formula>
    </cfRule>
  </conditionalFormatting>
  <conditionalFormatting sqref="R20:S20">
    <cfRule type="expression" priority="398" dxfId="1284" stopIfTrue="1">
      <formula>$B20="dom"</formula>
    </cfRule>
    <cfRule type="expression" priority="399" dxfId="1284" stopIfTrue="1">
      <formula>$B20="sáb"</formula>
    </cfRule>
  </conditionalFormatting>
  <conditionalFormatting sqref="O20">
    <cfRule type="cellIs" priority="397" dxfId="1281" operator="equal" stopIfTrue="1">
      <formula>$D$34</formula>
    </cfRule>
  </conditionalFormatting>
  <conditionalFormatting sqref="O20">
    <cfRule type="expression" priority="395" dxfId="1284" stopIfTrue="1">
      <formula>$B20="dom"</formula>
    </cfRule>
    <cfRule type="expression" priority="396" dxfId="1284" stopIfTrue="1">
      <formula>$B20="sab"</formula>
    </cfRule>
  </conditionalFormatting>
  <conditionalFormatting sqref="P20">
    <cfRule type="cellIs" priority="394" dxfId="1281" operator="equal" stopIfTrue="1">
      <formula>$D$34</formula>
    </cfRule>
  </conditionalFormatting>
  <conditionalFormatting sqref="P20">
    <cfRule type="expression" priority="392" dxfId="1284" stopIfTrue="1">
      <formula>$B20="dom"</formula>
    </cfRule>
    <cfRule type="expression" priority="393" dxfId="1284" stopIfTrue="1">
      <formula>$B20="sab"</formula>
    </cfRule>
  </conditionalFormatting>
  <conditionalFormatting sqref="R20:S20 O20:P20">
    <cfRule type="expression" priority="390" dxfId="1284" stopIfTrue="1">
      <formula>$B20="dom"</formula>
    </cfRule>
    <cfRule type="expression" priority="391" dxfId="1284" stopIfTrue="1">
      <formula>$B20="sáb"</formula>
    </cfRule>
  </conditionalFormatting>
  <conditionalFormatting sqref="Q20">
    <cfRule type="cellIs" priority="389" dxfId="1281" operator="equal" stopIfTrue="1">
      <formula>$D$34</formula>
    </cfRule>
  </conditionalFormatting>
  <conditionalFormatting sqref="Q20">
    <cfRule type="expression" priority="387" dxfId="1284" stopIfTrue="1">
      <formula>$B20="dom"</formula>
    </cfRule>
    <cfRule type="expression" priority="388" dxfId="1284" stopIfTrue="1">
      <formula>$B20="sab"</formula>
    </cfRule>
  </conditionalFormatting>
  <conditionalFormatting sqref="Q21">
    <cfRule type="expression" priority="364" dxfId="1284" stopIfTrue="1">
      <formula>$B21="dom"</formula>
    </cfRule>
    <cfRule type="expression" priority="365" dxfId="1284" stopIfTrue="1">
      <formula>$B21="sáb"</formula>
    </cfRule>
  </conditionalFormatting>
  <conditionalFormatting sqref="D21:F21">
    <cfRule type="expression" priority="383" dxfId="1284" stopIfTrue="1">
      <formula>$B21="dom"</formula>
    </cfRule>
    <cfRule type="expression" priority="384" dxfId="1284" stopIfTrue="1">
      <formula>$B21="sáb"</formula>
    </cfRule>
  </conditionalFormatting>
  <conditionalFormatting sqref="G21:N21">
    <cfRule type="expression" priority="381" dxfId="1284" stopIfTrue="1">
      <formula>$B21="dom"</formula>
    </cfRule>
    <cfRule type="expression" priority="382" dxfId="1284" stopIfTrue="1">
      <formula>$B21="sab"</formula>
    </cfRule>
  </conditionalFormatting>
  <conditionalFormatting sqref="D21:N21">
    <cfRule type="expression" priority="379" dxfId="1284" stopIfTrue="1">
      <formula>$B21="dom"</formula>
    </cfRule>
    <cfRule type="expression" priority="380" dxfId="1284" stopIfTrue="1">
      <formula>$B21="sáb"</formula>
    </cfRule>
  </conditionalFormatting>
  <conditionalFormatting sqref="R21:S21">
    <cfRule type="expression" priority="377" dxfId="1284" stopIfTrue="1">
      <formula>$B21="dom"</formula>
    </cfRule>
    <cfRule type="expression" priority="378" dxfId="1284" stopIfTrue="1">
      <formula>$B21="sáb"</formula>
    </cfRule>
  </conditionalFormatting>
  <conditionalFormatting sqref="O21">
    <cfRule type="cellIs" priority="376" dxfId="1281" operator="equal" stopIfTrue="1">
      <formula>$D$34</formula>
    </cfRule>
  </conditionalFormatting>
  <conditionalFormatting sqref="O21">
    <cfRule type="expression" priority="374" dxfId="1284" stopIfTrue="1">
      <formula>$B21="dom"</formula>
    </cfRule>
    <cfRule type="expression" priority="375" dxfId="1284" stopIfTrue="1">
      <formula>$B21="sab"</formula>
    </cfRule>
  </conditionalFormatting>
  <conditionalFormatting sqref="P21">
    <cfRule type="cellIs" priority="373" dxfId="1281" operator="equal" stopIfTrue="1">
      <formula>$D$34</formula>
    </cfRule>
  </conditionalFormatting>
  <conditionalFormatting sqref="P21">
    <cfRule type="expression" priority="371" dxfId="1284" stopIfTrue="1">
      <formula>$B21="dom"</formula>
    </cfRule>
    <cfRule type="expression" priority="372" dxfId="1284" stopIfTrue="1">
      <formula>$B21="sab"</formula>
    </cfRule>
  </conditionalFormatting>
  <conditionalFormatting sqref="R21:S21 O21:P21">
    <cfRule type="expression" priority="369" dxfId="1284" stopIfTrue="1">
      <formula>$B21="dom"</formula>
    </cfRule>
    <cfRule type="expression" priority="370" dxfId="1284" stopIfTrue="1">
      <formula>$B21="sáb"</formula>
    </cfRule>
  </conditionalFormatting>
  <conditionalFormatting sqref="Q21">
    <cfRule type="cellIs" priority="368" dxfId="1281" operator="equal" stopIfTrue="1">
      <formula>$D$34</formula>
    </cfRule>
  </conditionalFormatting>
  <conditionalFormatting sqref="Q21">
    <cfRule type="expression" priority="366" dxfId="1284" stopIfTrue="1">
      <formula>$B21="dom"</formula>
    </cfRule>
    <cfRule type="expression" priority="367" dxfId="1284" stopIfTrue="1">
      <formula>$B21="sab"</formula>
    </cfRule>
  </conditionalFormatting>
  <conditionalFormatting sqref="Q22">
    <cfRule type="expression" priority="343" dxfId="1284" stopIfTrue="1">
      <formula>$B22="dom"</formula>
    </cfRule>
    <cfRule type="expression" priority="344" dxfId="1284" stopIfTrue="1">
      <formula>$B22="sáb"</formula>
    </cfRule>
  </conditionalFormatting>
  <conditionalFormatting sqref="G22 I22:N22">
    <cfRule type="expression" priority="360" dxfId="1284" stopIfTrue="1">
      <formula>$B22="dom"</formula>
    </cfRule>
    <cfRule type="expression" priority="361" dxfId="1284" stopIfTrue="1">
      <formula>$B22="sab"</formula>
    </cfRule>
  </conditionalFormatting>
  <conditionalFormatting sqref="G22 I22:N22">
    <cfRule type="expression" priority="358" dxfId="1284" stopIfTrue="1">
      <formula>$B22="dom"</formula>
    </cfRule>
    <cfRule type="expression" priority="359" dxfId="1284" stopIfTrue="1">
      <formula>$B22="sáb"</formula>
    </cfRule>
  </conditionalFormatting>
  <conditionalFormatting sqref="R22:S22">
    <cfRule type="expression" priority="356" dxfId="1284" stopIfTrue="1">
      <formula>$B22="dom"</formula>
    </cfRule>
    <cfRule type="expression" priority="357" dxfId="1284" stopIfTrue="1">
      <formula>$B22="sáb"</formula>
    </cfRule>
  </conditionalFormatting>
  <conditionalFormatting sqref="O22">
    <cfRule type="cellIs" priority="355" dxfId="1281" operator="equal" stopIfTrue="1">
      <formula>$D$34</formula>
    </cfRule>
  </conditionalFormatting>
  <conditionalFormatting sqref="O22">
    <cfRule type="expression" priority="353" dxfId="1284" stopIfTrue="1">
      <formula>$B22="dom"</formula>
    </cfRule>
    <cfRule type="expression" priority="354" dxfId="1284" stopIfTrue="1">
      <formula>$B22="sab"</formula>
    </cfRule>
  </conditionalFormatting>
  <conditionalFormatting sqref="P22">
    <cfRule type="cellIs" priority="352" dxfId="1281" operator="equal" stopIfTrue="1">
      <formula>$D$34</formula>
    </cfRule>
  </conditionalFormatting>
  <conditionalFormatting sqref="P22">
    <cfRule type="expression" priority="350" dxfId="1284" stopIfTrue="1">
      <formula>$B22="dom"</formula>
    </cfRule>
    <cfRule type="expression" priority="351" dxfId="1284" stopIfTrue="1">
      <formula>$B22="sab"</formula>
    </cfRule>
  </conditionalFormatting>
  <conditionalFormatting sqref="R22:S22 O22:P22">
    <cfRule type="expression" priority="348" dxfId="1284" stopIfTrue="1">
      <formula>$B22="dom"</formula>
    </cfRule>
    <cfRule type="expression" priority="349" dxfId="1284" stopIfTrue="1">
      <formula>$B22="sáb"</formula>
    </cfRule>
  </conditionalFormatting>
  <conditionalFormatting sqref="Q22">
    <cfRule type="cellIs" priority="347" dxfId="1281" operator="equal" stopIfTrue="1">
      <formula>$D$34</formula>
    </cfRule>
  </conditionalFormatting>
  <conditionalFormatting sqref="Q22">
    <cfRule type="expression" priority="345" dxfId="1284" stopIfTrue="1">
      <formula>$B22="dom"</formula>
    </cfRule>
    <cfRule type="expression" priority="346" dxfId="1284" stopIfTrue="1">
      <formula>$B22="sab"</formula>
    </cfRule>
  </conditionalFormatting>
  <conditionalFormatting sqref="Q23">
    <cfRule type="expression" priority="322" dxfId="1284" stopIfTrue="1">
      <formula>$B23="dom"</formula>
    </cfRule>
    <cfRule type="expression" priority="323" dxfId="1284" stopIfTrue="1">
      <formula>$B23="sáb"</formula>
    </cfRule>
  </conditionalFormatting>
  <conditionalFormatting sqref="G23 I23:N23">
    <cfRule type="expression" priority="339" dxfId="1284" stopIfTrue="1">
      <formula>$B23="dom"</formula>
    </cfRule>
    <cfRule type="expression" priority="340" dxfId="1284" stopIfTrue="1">
      <formula>$B23="sab"</formula>
    </cfRule>
  </conditionalFormatting>
  <conditionalFormatting sqref="G23 I23:N23">
    <cfRule type="expression" priority="337" dxfId="1284" stopIfTrue="1">
      <formula>$B23="dom"</formula>
    </cfRule>
    <cfRule type="expression" priority="338" dxfId="1284" stopIfTrue="1">
      <formula>$B23="sáb"</formula>
    </cfRule>
  </conditionalFormatting>
  <conditionalFormatting sqref="R23:S23">
    <cfRule type="expression" priority="335" dxfId="1284" stopIfTrue="1">
      <formula>$B23="dom"</formula>
    </cfRule>
    <cfRule type="expression" priority="336" dxfId="1284" stopIfTrue="1">
      <formula>$B23="sáb"</formula>
    </cfRule>
  </conditionalFormatting>
  <conditionalFormatting sqref="O23">
    <cfRule type="cellIs" priority="334" dxfId="1281" operator="equal" stopIfTrue="1">
      <formula>$D$34</formula>
    </cfRule>
  </conditionalFormatting>
  <conditionalFormatting sqref="O23">
    <cfRule type="expression" priority="332" dxfId="1284" stopIfTrue="1">
      <formula>$B23="dom"</formula>
    </cfRule>
    <cfRule type="expression" priority="333" dxfId="1284" stopIfTrue="1">
      <formula>$B23="sab"</formula>
    </cfRule>
  </conditionalFormatting>
  <conditionalFormatting sqref="P23">
    <cfRule type="cellIs" priority="331" dxfId="1281" operator="equal" stopIfTrue="1">
      <formula>$D$34</formula>
    </cfRule>
  </conditionalFormatting>
  <conditionalFormatting sqref="P23">
    <cfRule type="expression" priority="329" dxfId="1284" stopIfTrue="1">
      <formula>$B23="dom"</formula>
    </cfRule>
    <cfRule type="expression" priority="330" dxfId="1284" stopIfTrue="1">
      <formula>$B23="sab"</formula>
    </cfRule>
  </conditionalFormatting>
  <conditionalFormatting sqref="R23:S23 O23:P23">
    <cfRule type="expression" priority="327" dxfId="1284" stopIfTrue="1">
      <formula>$B23="dom"</formula>
    </cfRule>
    <cfRule type="expression" priority="328" dxfId="1284" stopIfTrue="1">
      <formula>$B23="sáb"</formula>
    </cfRule>
  </conditionalFormatting>
  <conditionalFormatting sqref="Q23">
    <cfRule type="cellIs" priority="326" dxfId="1281" operator="equal" stopIfTrue="1">
      <formula>$D$34</formula>
    </cfRule>
  </conditionalFormatting>
  <conditionalFormatting sqref="Q23">
    <cfRule type="expression" priority="324" dxfId="1284" stopIfTrue="1">
      <formula>$B23="dom"</formula>
    </cfRule>
    <cfRule type="expression" priority="325" dxfId="1284" stopIfTrue="1">
      <formula>$B23="sab"</formula>
    </cfRule>
  </conditionalFormatting>
  <conditionalFormatting sqref="Q24">
    <cfRule type="expression" priority="301" dxfId="1284" stopIfTrue="1">
      <formula>$B24="dom"</formula>
    </cfRule>
    <cfRule type="expression" priority="302" dxfId="1284" stopIfTrue="1">
      <formula>$B24="sáb"</formula>
    </cfRule>
  </conditionalFormatting>
  <conditionalFormatting sqref="G24 I24:N24">
    <cfRule type="expression" priority="318" dxfId="1284" stopIfTrue="1">
      <formula>$B24="dom"</formula>
    </cfRule>
    <cfRule type="expression" priority="319" dxfId="1284" stopIfTrue="1">
      <formula>$B24="sab"</formula>
    </cfRule>
  </conditionalFormatting>
  <conditionalFormatting sqref="G24 I24:N24">
    <cfRule type="expression" priority="316" dxfId="1284" stopIfTrue="1">
      <formula>$B24="dom"</formula>
    </cfRule>
    <cfRule type="expression" priority="317" dxfId="1284" stopIfTrue="1">
      <formula>$B24="sáb"</formula>
    </cfRule>
  </conditionalFormatting>
  <conditionalFormatting sqref="R24:S24">
    <cfRule type="expression" priority="314" dxfId="1284" stopIfTrue="1">
      <formula>$B24="dom"</formula>
    </cfRule>
    <cfRule type="expression" priority="315" dxfId="1284" stopIfTrue="1">
      <formula>$B24="sáb"</formula>
    </cfRule>
  </conditionalFormatting>
  <conditionalFormatting sqref="O24">
    <cfRule type="cellIs" priority="313" dxfId="1281" operator="equal" stopIfTrue="1">
      <formula>$D$34</formula>
    </cfRule>
  </conditionalFormatting>
  <conditionalFormatting sqref="O24">
    <cfRule type="expression" priority="311" dxfId="1284" stopIfTrue="1">
      <formula>$B24="dom"</formula>
    </cfRule>
    <cfRule type="expression" priority="312" dxfId="1284" stopIfTrue="1">
      <formula>$B24="sab"</formula>
    </cfRule>
  </conditionalFormatting>
  <conditionalFormatting sqref="P24">
    <cfRule type="cellIs" priority="310" dxfId="1281" operator="equal" stopIfTrue="1">
      <formula>$D$34</formula>
    </cfRule>
  </conditionalFormatting>
  <conditionalFormatting sqref="P24">
    <cfRule type="expression" priority="308" dxfId="1284" stopIfTrue="1">
      <formula>$B24="dom"</formula>
    </cfRule>
    <cfRule type="expression" priority="309" dxfId="1284" stopIfTrue="1">
      <formula>$B24="sab"</formula>
    </cfRule>
  </conditionalFormatting>
  <conditionalFormatting sqref="R24:S24 O24:P24">
    <cfRule type="expression" priority="306" dxfId="1284" stopIfTrue="1">
      <formula>$B24="dom"</formula>
    </cfRule>
    <cfRule type="expression" priority="307" dxfId="1284" stopIfTrue="1">
      <formula>$B24="sáb"</formula>
    </cfRule>
  </conditionalFormatting>
  <conditionalFormatting sqref="Q24">
    <cfRule type="cellIs" priority="305" dxfId="1281" operator="equal" stopIfTrue="1">
      <formula>$D$34</formula>
    </cfRule>
  </conditionalFormatting>
  <conditionalFormatting sqref="Q24">
    <cfRule type="expression" priority="303" dxfId="1284" stopIfTrue="1">
      <formula>$B24="dom"</formula>
    </cfRule>
    <cfRule type="expression" priority="304" dxfId="1284" stopIfTrue="1">
      <formula>$B24="sab"</formula>
    </cfRule>
  </conditionalFormatting>
  <conditionalFormatting sqref="Q25">
    <cfRule type="expression" priority="280" dxfId="1284" stopIfTrue="1">
      <formula>$B25="dom"</formula>
    </cfRule>
    <cfRule type="expression" priority="281" dxfId="1284" stopIfTrue="1">
      <formula>$B25="sáb"</formula>
    </cfRule>
  </conditionalFormatting>
  <conditionalFormatting sqref="G25 I25:N25">
    <cfRule type="expression" priority="297" dxfId="1284" stopIfTrue="1">
      <formula>$B25="dom"</formula>
    </cfRule>
    <cfRule type="expression" priority="298" dxfId="1284" stopIfTrue="1">
      <formula>$B25="sab"</formula>
    </cfRule>
  </conditionalFormatting>
  <conditionalFormatting sqref="G25 I25:N25">
    <cfRule type="expression" priority="295" dxfId="1284" stopIfTrue="1">
      <formula>$B25="dom"</formula>
    </cfRule>
    <cfRule type="expression" priority="296" dxfId="1284" stopIfTrue="1">
      <formula>$B25="sáb"</formula>
    </cfRule>
  </conditionalFormatting>
  <conditionalFormatting sqref="R25:S25">
    <cfRule type="expression" priority="293" dxfId="1284" stopIfTrue="1">
      <formula>$B25="dom"</formula>
    </cfRule>
    <cfRule type="expression" priority="294" dxfId="1284" stopIfTrue="1">
      <formula>$B25="sáb"</formula>
    </cfRule>
  </conditionalFormatting>
  <conditionalFormatting sqref="O25">
    <cfRule type="cellIs" priority="292" dxfId="1281" operator="equal" stopIfTrue="1">
      <formula>$D$34</formula>
    </cfRule>
  </conditionalFormatting>
  <conditionalFormatting sqref="O25">
    <cfRule type="expression" priority="290" dxfId="1284" stopIfTrue="1">
      <formula>$B25="dom"</formula>
    </cfRule>
    <cfRule type="expression" priority="291" dxfId="1284" stopIfTrue="1">
      <formula>$B25="sab"</formula>
    </cfRule>
  </conditionalFormatting>
  <conditionalFormatting sqref="P25">
    <cfRule type="cellIs" priority="289" dxfId="1281" operator="equal" stopIfTrue="1">
      <formula>$D$34</formula>
    </cfRule>
  </conditionalFormatting>
  <conditionalFormatting sqref="P25">
    <cfRule type="expression" priority="287" dxfId="1284" stopIfTrue="1">
      <formula>$B25="dom"</formula>
    </cfRule>
    <cfRule type="expression" priority="288" dxfId="1284" stopIfTrue="1">
      <formula>$B25="sab"</formula>
    </cfRule>
  </conditionalFormatting>
  <conditionalFormatting sqref="R25:S25 O25:P25">
    <cfRule type="expression" priority="285" dxfId="1284" stopIfTrue="1">
      <formula>$B25="dom"</formula>
    </cfRule>
    <cfRule type="expression" priority="286" dxfId="1284" stopIfTrue="1">
      <formula>$B25="sáb"</formula>
    </cfRule>
  </conditionalFormatting>
  <conditionalFormatting sqref="Q25">
    <cfRule type="cellIs" priority="284" dxfId="1281" operator="equal" stopIfTrue="1">
      <formula>$D$34</formula>
    </cfRule>
  </conditionalFormatting>
  <conditionalFormatting sqref="Q25">
    <cfRule type="expression" priority="282" dxfId="1284" stopIfTrue="1">
      <formula>$B25="dom"</formula>
    </cfRule>
    <cfRule type="expression" priority="283" dxfId="1284" stopIfTrue="1">
      <formula>$B25="sab"</formula>
    </cfRule>
  </conditionalFormatting>
  <conditionalFormatting sqref="Q26">
    <cfRule type="expression" priority="259" dxfId="1284" stopIfTrue="1">
      <formula>$B26="dom"</formula>
    </cfRule>
    <cfRule type="expression" priority="260" dxfId="1284" stopIfTrue="1">
      <formula>$B26="sáb"</formula>
    </cfRule>
  </conditionalFormatting>
  <conditionalFormatting sqref="G26 I26:N26">
    <cfRule type="expression" priority="276" dxfId="1284" stopIfTrue="1">
      <formula>$B26="dom"</formula>
    </cfRule>
    <cfRule type="expression" priority="277" dxfId="1284" stopIfTrue="1">
      <formula>$B26="sab"</formula>
    </cfRule>
  </conditionalFormatting>
  <conditionalFormatting sqref="G26 I26:N26">
    <cfRule type="expression" priority="274" dxfId="1284" stopIfTrue="1">
      <formula>$B26="dom"</formula>
    </cfRule>
    <cfRule type="expression" priority="275" dxfId="1284" stopIfTrue="1">
      <formula>$B26="sáb"</formula>
    </cfRule>
  </conditionalFormatting>
  <conditionalFormatting sqref="R26:S26">
    <cfRule type="expression" priority="272" dxfId="1284" stopIfTrue="1">
      <formula>$B26="dom"</formula>
    </cfRule>
    <cfRule type="expression" priority="273" dxfId="1284" stopIfTrue="1">
      <formula>$B26="sáb"</formula>
    </cfRule>
  </conditionalFormatting>
  <conditionalFormatting sqref="O26">
    <cfRule type="cellIs" priority="271" dxfId="1281" operator="equal" stopIfTrue="1">
      <formula>$D$34</formula>
    </cfRule>
  </conditionalFormatting>
  <conditionalFormatting sqref="O26">
    <cfRule type="expression" priority="269" dxfId="1284" stopIfTrue="1">
      <formula>$B26="dom"</formula>
    </cfRule>
    <cfRule type="expression" priority="270" dxfId="1284" stopIfTrue="1">
      <formula>$B26="sab"</formula>
    </cfRule>
  </conditionalFormatting>
  <conditionalFormatting sqref="P26">
    <cfRule type="cellIs" priority="268" dxfId="1281" operator="equal" stopIfTrue="1">
      <formula>$D$34</formula>
    </cfRule>
  </conditionalFormatting>
  <conditionalFormatting sqref="P26">
    <cfRule type="expression" priority="266" dxfId="1284" stopIfTrue="1">
      <formula>$B26="dom"</formula>
    </cfRule>
    <cfRule type="expression" priority="267" dxfId="1284" stopIfTrue="1">
      <formula>$B26="sab"</formula>
    </cfRule>
  </conditionalFormatting>
  <conditionalFormatting sqref="R26:S26 O26:P26">
    <cfRule type="expression" priority="264" dxfId="1284" stopIfTrue="1">
      <formula>$B26="dom"</formula>
    </cfRule>
    <cfRule type="expression" priority="265" dxfId="1284" stopIfTrue="1">
      <formula>$B26="sáb"</formula>
    </cfRule>
  </conditionalFormatting>
  <conditionalFormatting sqref="Q26">
    <cfRule type="cellIs" priority="263" dxfId="1281" operator="equal" stopIfTrue="1">
      <formula>$D$34</formula>
    </cfRule>
  </conditionalFormatting>
  <conditionalFormatting sqref="Q26">
    <cfRule type="expression" priority="261" dxfId="1284" stopIfTrue="1">
      <formula>$B26="dom"</formula>
    </cfRule>
    <cfRule type="expression" priority="262" dxfId="1284" stopIfTrue="1">
      <formula>$B26="sab"</formula>
    </cfRule>
  </conditionalFormatting>
  <conditionalFormatting sqref="Q27">
    <cfRule type="expression" priority="238" dxfId="1284" stopIfTrue="1">
      <formula>$B27="dom"</formula>
    </cfRule>
    <cfRule type="expression" priority="239" dxfId="1284" stopIfTrue="1">
      <formula>$B27="sáb"</formula>
    </cfRule>
  </conditionalFormatting>
  <conditionalFormatting sqref="D27:F27">
    <cfRule type="expression" priority="257" dxfId="1284" stopIfTrue="1">
      <formula>$B27="dom"</formula>
    </cfRule>
    <cfRule type="expression" priority="258" dxfId="1284" stopIfTrue="1">
      <formula>$B27="sáb"</formula>
    </cfRule>
  </conditionalFormatting>
  <conditionalFormatting sqref="G27:N27">
    <cfRule type="expression" priority="255" dxfId="1284" stopIfTrue="1">
      <formula>$B27="dom"</formula>
    </cfRule>
    <cfRule type="expression" priority="256" dxfId="1284" stopIfTrue="1">
      <formula>$B27="sab"</formula>
    </cfRule>
  </conditionalFormatting>
  <conditionalFormatting sqref="D27:N27">
    <cfRule type="expression" priority="253" dxfId="1284" stopIfTrue="1">
      <formula>$B27="dom"</formula>
    </cfRule>
    <cfRule type="expression" priority="254" dxfId="1284" stopIfTrue="1">
      <formula>$B27="sáb"</formula>
    </cfRule>
  </conditionalFormatting>
  <conditionalFormatting sqref="R27:S27">
    <cfRule type="expression" priority="251" dxfId="1284" stopIfTrue="1">
      <formula>$B27="dom"</formula>
    </cfRule>
    <cfRule type="expression" priority="252" dxfId="1284" stopIfTrue="1">
      <formula>$B27="sáb"</formula>
    </cfRule>
  </conditionalFormatting>
  <conditionalFormatting sqref="O27">
    <cfRule type="cellIs" priority="250" dxfId="1281" operator="equal" stopIfTrue="1">
      <formula>$D$34</formula>
    </cfRule>
  </conditionalFormatting>
  <conditionalFormatting sqref="O27">
    <cfRule type="expression" priority="248" dxfId="1284" stopIfTrue="1">
      <formula>$B27="dom"</formula>
    </cfRule>
    <cfRule type="expression" priority="249" dxfId="1284" stopIfTrue="1">
      <formula>$B27="sab"</formula>
    </cfRule>
  </conditionalFormatting>
  <conditionalFormatting sqref="P27">
    <cfRule type="cellIs" priority="247" dxfId="1281" operator="equal" stopIfTrue="1">
      <formula>$D$34</formula>
    </cfRule>
  </conditionalFormatting>
  <conditionalFormatting sqref="P27">
    <cfRule type="expression" priority="245" dxfId="1284" stopIfTrue="1">
      <formula>$B27="dom"</formula>
    </cfRule>
    <cfRule type="expression" priority="246" dxfId="1284" stopIfTrue="1">
      <formula>$B27="sab"</formula>
    </cfRule>
  </conditionalFormatting>
  <conditionalFormatting sqref="R27:S27 O27:P27">
    <cfRule type="expression" priority="243" dxfId="1284" stopIfTrue="1">
      <formula>$B27="dom"</formula>
    </cfRule>
    <cfRule type="expression" priority="244" dxfId="1284" stopIfTrue="1">
      <formula>$B27="sáb"</formula>
    </cfRule>
  </conditionalFormatting>
  <conditionalFormatting sqref="Q27">
    <cfRule type="cellIs" priority="242" dxfId="1281" operator="equal" stopIfTrue="1">
      <formula>$D$34</formula>
    </cfRule>
  </conditionalFormatting>
  <conditionalFormatting sqref="Q27">
    <cfRule type="expression" priority="240" dxfId="1284" stopIfTrue="1">
      <formula>$B27="dom"</formula>
    </cfRule>
    <cfRule type="expression" priority="241" dxfId="1284" stopIfTrue="1">
      <formula>$B27="sab"</formula>
    </cfRule>
  </conditionalFormatting>
  <conditionalFormatting sqref="Q28">
    <cfRule type="expression" priority="217" dxfId="1284" stopIfTrue="1">
      <formula>$B28="dom"</formula>
    </cfRule>
    <cfRule type="expression" priority="218" dxfId="1284" stopIfTrue="1">
      <formula>$B28="sáb"</formula>
    </cfRule>
  </conditionalFormatting>
  <conditionalFormatting sqref="D28:F28">
    <cfRule type="expression" priority="236" dxfId="1284" stopIfTrue="1">
      <formula>$B28="dom"</formula>
    </cfRule>
    <cfRule type="expression" priority="237" dxfId="1284" stopIfTrue="1">
      <formula>$B28="sáb"</formula>
    </cfRule>
  </conditionalFormatting>
  <conditionalFormatting sqref="G28:N28">
    <cfRule type="expression" priority="234" dxfId="1284" stopIfTrue="1">
      <formula>$B28="dom"</formula>
    </cfRule>
    <cfRule type="expression" priority="235" dxfId="1284" stopIfTrue="1">
      <formula>$B28="sab"</formula>
    </cfRule>
  </conditionalFormatting>
  <conditionalFormatting sqref="D28:N28">
    <cfRule type="expression" priority="232" dxfId="1284" stopIfTrue="1">
      <formula>$B28="dom"</formula>
    </cfRule>
    <cfRule type="expression" priority="233" dxfId="1284" stopIfTrue="1">
      <formula>$B28="sáb"</formula>
    </cfRule>
  </conditionalFormatting>
  <conditionalFormatting sqref="R28:S28">
    <cfRule type="expression" priority="230" dxfId="1284" stopIfTrue="1">
      <formula>$B28="dom"</formula>
    </cfRule>
    <cfRule type="expression" priority="231" dxfId="1284" stopIfTrue="1">
      <formula>$B28="sáb"</formula>
    </cfRule>
  </conditionalFormatting>
  <conditionalFormatting sqref="O28">
    <cfRule type="cellIs" priority="229" dxfId="1281" operator="equal" stopIfTrue="1">
      <formula>$D$34</formula>
    </cfRule>
  </conditionalFormatting>
  <conditionalFormatting sqref="O28">
    <cfRule type="expression" priority="227" dxfId="1284" stopIfTrue="1">
      <formula>$B28="dom"</formula>
    </cfRule>
    <cfRule type="expression" priority="228" dxfId="1284" stopIfTrue="1">
      <formula>$B28="sab"</formula>
    </cfRule>
  </conditionalFormatting>
  <conditionalFormatting sqref="P28">
    <cfRule type="cellIs" priority="226" dxfId="1281" operator="equal" stopIfTrue="1">
      <formula>$D$34</formula>
    </cfRule>
  </conditionalFormatting>
  <conditionalFormatting sqref="P28">
    <cfRule type="expression" priority="224" dxfId="1284" stopIfTrue="1">
      <formula>$B28="dom"</formula>
    </cfRule>
    <cfRule type="expression" priority="225" dxfId="1284" stopIfTrue="1">
      <formula>$B28="sab"</formula>
    </cfRule>
  </conditionalFormatting>
  <conditionalFormatting sqref="R28:S28 O28:P28">
    <cfRule type="expression" priority="222" dxfId="1284" stopIfTrue="1">
      <formula>$B28="dom"</formula>
    </cfRule>
    <cfRule type="expression" priority="223" dxfId="1284" stopIfTrue="1">
      <formula>$B28="sáb"</formula>
    </cfRule>
  </conditionalFormatting>
  <conditionalFormatting sqref="Q28">
    <cfRule type="cellIs" priority="221" dxfId="1281" operator="equal" stopIfTrue="1">
      <formula>$D$34</formula>
    </cfRule>
  </conditionalFormatting>
  <conditionalFormatting sqref="Q28">
    <cfRule type="expression" priority="219" dxfId="1284" stopIfTrue="1">
      <formula>$B28="dom"</formula>
    </cfRule>
    <cfRule type="expression" priority="220" dxfId="1284" stopIfTrue="1">
      <formula>$B28="sab"</formula>
    </cfRule>
  </conditionalFormatting>
  <conditionalFormatting sqref="Q29">
    <cfRule type="expression" priority="196" dxfId="1284" stopIfTrue="1">
      <formula>$B29="dom"</formula>
    </cfRule>
    <cfRule type="expression" priority="197" dxfId="1284" stopIfTrue="1">
      <formula>$B29="sáb"</formula>
    </cfRule>
  </conditionalFormatting>
  <conditionalFormatting sqref="G29 I29:N29">
    <cfRule type="expression" priority="213" dxfId="1284" stopIfTrue="1">
      <formula>$B29="dom"</formula>
    </cfRule>
    <cfRule type="expression" priority="214" dxfId="1284" stopIfTrue="1">
      <formula>$B29="sab"</formula>
    </cfRule>
  </conditionalFormatting>
  <conditionalFormatting sqref="G29 I29:N29">
    <cfRule type="expression" priority="211" dxfId="1284" stopIfTrue="1">
      <formula>$B29="dom"</formula>
    </cfRule>
    <cfRule type="expression" priority="212" dxfId="1284" stopIfTrue="1">
      <formula>$B29="sáb"</formula>
    </cfRule>
  </conditionalFormatting>
  <conditionalFormatting sqref="R29:S29">
    <cfRule type="expression" priority="209" dxfId="1284" stopIfTrue="1">
      <formula>$B29="dom"</formula>
    </cfRule>
    <cfRule type="expression" priority="210" dxfId="1284" stopIfTrue="1">
      <formula>$B29="sáb"</formula>
    </cfRule>
  </conditionalFormatting>
  <conditionalFormatting sqref="O29">
    <cfRule type="cellIs" priority="208" dxfId="1281" operator="equal" stopIfTrue="1">
      <formula>$D$34</formula>
    </cfRule>
  </conditionalFormatting>
  <conditionalFormatting sqref="O29">
    <cfRule type="expression" priority="206" dxfId="1284" stopIfTrue="1">
      <formula>$B29="dom"</formula>
    </cfRule>
    <cfRule type="expression" priority="207" dxfId="1284" stopIfTrue="1">
      <formula>$B29="sab"</formula>
    </cfRule>
  </conditionalFormatting>
  <conditionalFormatting sqref="P29">
    <cfRule type="cellIs" priority="205" dxfId="1281" operator="equal" stopIfTrue="1">
      <formula>$D$34</formula>
    </cfRule>
  </conditionalFormatting>
  <conditionalFormatting sqref="P29">
    <cfRule type="expression" priority="203" dxfId="1284" stopIfTrue="1">
      <formula>$B29="dom"</formula>
    </cfRule>
    <cfRule type="expression" priority="204" dxfId="1284" stopIfTrue="1">
      <formula>$B29="sab"</formula>
    </cfRule>
  </conditionalFormatting>
  <conditionalFormatting sqref="R29:S29 O29:P29">
    <cfRule type="expression" priority="201" dxfId="1284" stopIfTrue="1">
      <formula>$B29="dom"</formula>
    </cfRule>
    <cfRule type="expression" priority="202" dxfId="1284" stopIfTrue="1">
      <formula>$B29="sáb"</formula>
    </cfRule>
  </conditionalFormatting>
  <conditionalFormatting sqref="Q29">
    <cfRule type="cellIs" priority="200" dxfId="1281" operator="equal" stopIfTrue="1">
      <formula>$D$34</formula>
    </cfRule>
  </conditionalFormatting>
  <conditionalFormatting sqref="Q29">
    <cfRule type="expression" priority="198" dxfId="1284" stopIfTrue="1">
      <formula>$B29="dom"</formula>
    </cfRule>
    <cfRule type="expression" priority="199" dxfId="1284" stopIfTrue="1">
      <formula>$B29="sab"</formula>
    </cfRule>
  </conditionalFormatting>
  <conditionalFormatting sqref="Q30">
    <cfRule type="expression" priority="175" dxfId="1284" stopIfTrue="1">
      <formula>$B30="dom"</formula>
    </cfRule>
    <cfRule type="expression" priority="176" dxfId="1284" stopIfTrue="1">
      <formula>$B30="sáb"</formula>
    </cfRule>
  </conditionalFormatting>
  <conditionalFormatting sqref="G30 I30:N30">
    <cfRule type="expression" priority="192" dxfId="1284" stopIfTrue="1">
      <formula>$B30="dom"</formula>
    </cfRule>
    <cfRule type="expression" priority="193" dxfId="1284" stopIfTrue="1">
      <formula>$B30="sab"</formula>
    </cfRule>
  </conditionalFormatting>
  <conditionalFormatting sqref="G30 I30:N30">
    <cfRule type="expression" priority="190" dxfId="1284" stopIfTrue="1">
      <formula>$B30="dom"</formula>
    </cfRule>
    <cfRule type="expression" priority="191" dxfId="1284" stopIfTrue="1">
      <formula>$B30="sáb"</formula>
    </cfRule>
  </conditionalFormatting>
  <conditionalFormatting sqref="R30:S30">
    <cfRule type="expression" priority="188" dxfId="1284" stopIfTrue="1">
      <formula>$B30="dom"</formula>
    </cfRule>
    <cfRule type="expression" priority="189" dxfId="1284" stopIfTrue="1">
      <formula>$B30="sáb"</formula>
    </cfRule>
  </conditionalFormatting>
  <conditionalFormatting sqref="O30">
    <cfRule type="cellIs" priority="187" dxfId="1281" operator="equal" stopIfTrue="1">
      <formula>$D$34</formula>
    </cfRule>
  </conditionalFormatting>
  <conditionalFormatting sqref="O30">
    <cfRule type="expression" priority="185" dxfId="1284" stopIfTrue="1">
      <formula>$B30="dom"</formula>
    </cfRule>
    <cfRule type="expression" priority="186" dxfId="1284" stopIfTrue="1">
      <formula>$B30="sab"</formula>
    </cfRule>
  </conditionalFormatting>
  <conditionalFormatting sqref="P30">
    <cfRule type="cellIs" priority="184" dxfId="1281" operator="equal" stopIfTrue="1">
      <formula>$D$34</formula>
    </cfRule>
  </conditionalFormatting>
  <conditionalFormatting sqref="P30">
    <cfRule type="expression" priority="182" dxfId="1284" stopIfTrue="1">
      <formula>$B30="dom"</formula>
    </cfRule>
    <cfRule type="expression" priority="183" dxfId="1284" stopIfTrue="1">
      <formula>$B30="sab"</formula>
    </cfRule>
  </conditionalFormatting>
  <conditionalFormatting sqref="R30:S30 O30:P30">
    <cfRule type="expression" priority="180" dxfId="1284" stopIfTrue="1">
      <formula>$B30="dom"</formula>
    </cfRule>
    <cfRule type="expression" priority="181" dxfId="1284" stopIfTrue="1">
      <formula>$B30="sáb"</formula>
    </cfRule>
  </conditionalFormatting>
  <conditionalFormatting sqref="Q30">
    <cfRule type="cellIs" priority="179" dxfId="1281" operator="equal" stopIfTrue="1">
      <formula>$D$34</formula>
    </cfRule>
  </conditionalFormatting>
  <conditionalFormatting sqref="Q30">
    <cfRule type="expression" priority="177" dxfId="1284" stopIfTrue="1">
      <formula>$B30="dom"</formula>
    </cfRule>
    <cfRule type="expression" priority="178" dxfId="1284" stopIfTrue="1">
      <formula>$B30="sab"</formula>
    </cfRule>
  </conditionalFormatting>
  <conditionalFormatting sqref="Q31">
    <cfRule type="expression" priority="154" dxfId="1284" stopIfTrue="1">
      <formula>$B31="dom"</formula>
    </cfRule>
    <cfRule type="expression" priority="155" dxfId="1284" stopIfTrue="1">
      <formula>$B31="sáb"</formula>
    </cfRule>
  </conditionalFormatting>
  <conditionalFormatting sqref="G31 I31:N31">
    <cfRule type="expression" priority="171" dxfId="1284" stopIfTrue="1">
      <formula>$B31="dom"</formula>
    </cfRule>
    <cfRule type="expression" priority="172" dxfId="1284" stopIfTrue="1">
      <formula>$B31="sab"</formula>
    </cfRule>
  </conditionalFormatting>
  <conditionalFormatting sqref="G31 I31:N31">
    <cfRule type="expression" priority="169" dxfId="1284" stopIfTrue="1">
      <formula>$B31="dom"</formula>
    </cfRule>
    <cfRule type="expression" priority="170" dxfId="1284" stopIfTrue="1">
      <formula>$B31="sáb"</formula>
    </cfRule>
  </conditionalFormatting>
  <conditionalFormatting sqref="R31:S31">
    <cfRule type="expression" priority="167" dxfId="1284" stopIfTrue="1">
      <formula>$B31="dom"</formula>
    </cfRule>
    <cfRule type="expression" priority="168" dxfId="1284" stopIfTrue="1">
      <formula>$B31="sáb"</formula>
    </cfRule>
  </conditionalFormatting>
  <conditionalFormatting sqref="O31">
    <cfRule type="cellIs" priority="166" dxfId="1281" operator="equal" stopIfTrue="1">
      <formula>$D$34</formula>
    </cfRule>
  </conditionalFormatting>
  <conditionalFormatting sqref="O31">
    <cfRule type="expression" priority="164" dxfId="1284" stopIfTrue="1">
      <formula>$B31="dom"</formula>
    </cfRule>
    <cfRule type="expression" priority="165" dxfId="1284" stopIfTrue="1">
      <formula>$B31="sab"</formula>
    </cfRule>
  </conditionalFormatting>
  <conditionalFormatting sqref="P31">
    <cfRule type="cellIs" priority="163" dxfId="1281" operator="equal" stopIfTrue="1">
      <formula>$D$34</formula>
    </cfRule>
  </conditionalFormatting>
  <conditionalFormatting sqref="P31">
    <cfRule type="expression" priority="161" dxfId="1284" stopIfTrue="1">
      <formula>$B31="dom"</formula>
    </cfRule>
    <cfRule type="expression" priority="162" dxfId="1284" stopIfTrue="1">
      <formula>$B31="sab"</formula>
    </cfRule>
  </conditionalFormatting>
  <conditionalFormatting sqref="R31:S31 O31:P31">
    <cfRule type="expression" priority="159" dxfId="1284" stopIfTrue="1">
      <formula>$B31="dom"</formula>
    </cfRule>
    <cfRule type="expression" priority="160" dxfId="1284" stopIfTrue="1">
      <formula>$B31="sáb"</formula>
    </cfRule>
  </conditionalFormatting>
  <conditionalFormatting sqref="Q31">
    <cfRule type="cellIs" priority="158" dxfId="1281" operator="equal" stopIfTrue="1">
      <formula>$D$34</formula>
    </cfRule>
  </conditionalFormatting>
  <conditionalFormatting sqref="Q31">
    <cfRule type="expression" priority="156" dxfId="1284" stopIfTrue="1">
      <formula>$B31="dom"</formula>
    </cfRule>
    <cfRule type="expression" priority="157" dxfId="1284" stopIfTrue="1">
      <formula>$B31="sab"</formula>
    </cfRule>
  </conditionalFormatting>
  <conditionalFormatting sqref="Q32">
    <cfRule type="expression" priority="133" dxfId="1284" stopIfTrue="1">
      <formula>$B32="dom"</formula>
    </cfRule>
    <cfRule type="expression" priority="134" dxfId="1284" stopIfTrue="1">
      <formula>$B32="sáb"</formula>
    </cfRule>
  </conditionalFormatting>
  <conditionalFormatting sqref="G32 I32:N32">
    <cfRule type="expression" priority="150" dxfId="1284" stopIfTrue="1">
      <formula>$B32="dom"</formula>
    </cfRule>
    <cfRule type="expression" priority="151" dxfId="1284" stopIfTrue="1">
      <formula>$B32="sab"</formula>
    </cfRule>
  </conditionalFormatting>
  <conditionalFormatting sqref="G32 I32:N32">
    <cfRule type="expression" priority="148" dxfId="1284" stopIfTrue="1">
      <formula>$B32="dom"</formula>
    </cfRule>
    <cfRule type="expression" priority="149" dxfId="1284" stopIfTrue="1">
      <formula>$B32="sáb"</formula>
    </cfRule>
  </conditionalFormatting>
  <conditionalFormatting sqref="R32:S32">
    <cfRule type="expression" priority="146" dxfId="1284" stopIfTrue="1">
      <formula>$B32="dom"</formula>
    </cfRule>
    <cfRule type="expression" priority="147" dxfId="1284" stopIfTrue="1">
      <formula>$B32="sáb"</formula>
    </cfRule>
  </conditionalFormatting>
  <conditionalFormatting sqref="O32">
    <cfRule type="cellIs" priority="145" dxfId="1281" operator="equal" stopIfTrue="1">
      <formula>$D$34</formula>
    </cfRule>
  </conditionalFormatting>
  <conditionalFormatting sqref="O32">
    <cfRule type="expression" priority="143" dxfId="1284" stopIfTrue="1">
      <formula>$B32="dom"</formula>
    </cfRule>
    <cfRule type="expression" priority="144" dxfId="1284" stopIfTrue="1">
      <formula>$B32="sab"</formula>
    </cfRule>
  </conditionalFormatting>
  <conditionalFormatting sqref="P32">
    <cfRule type="cellIs" priority="142" dxfId="1281" operator="equal" stopIfTrue="1">
      <formula>$D$34</formula>
    </cfRule>
  </conditionalFormatting>
  <conditionalFormatting sqref="P32">
    <cfRule type="expression" priority="140" dxfId="1284" stopIfTrue="1">
      <formula>$B32="dom"</formula>
    </cfRule>
    <cfRule type="expression" priority="141" dxfId="1284" stopIfTrue="1">
      <formula>$B32="sab"</formula>
    </cfRule>
  </conditionalFormatting>
  <conditionalFormatting sqref="R32:S32 O32:P32">
    <cfRule type="expression" priority="138" dxfId="1284" stopIfTrue="1">
      <formula>$B32="dom"</formula>
    </cfRule>
    <cfRule type="expression" priority="139" dxfId="1284" stopIfTrue="1">
      <formula>$B32="sáb"</formula>
    </cfRule>
  </conditionalFormatting>
  <conditionalFormatting sqref="Q32">
    <cfRule type="cellIs" priority="137" dxfId="1281" operator="equal" stopIfTrue="1">
      <formula>$D$34</formula>
    </cfRule>
  </conditionalFormatting>
  <conditionalFormatting sqref="Q32">
    <cfRule type="expression" priority="135" dxfId="1284" stopIfTrue="1">
      <formula>$B32="dom"</formula>
    </cfRule>
    <cfRule type="expression" priority="136" dxfId="1284" stopIfTrue="1">
      <formula>$B32="sab"</formula>
    </cfRule>
  </conditionalFormatting>
  <conditionalFormatting sqref="G4">
    <cfRule type="expression" priority="129" dxfId="1284" stopIfTrue="1">
      <formula>$B4="dom"</formula>
    </cfRule>
    <cfRule type="expression" priority="130" dxfId="1284" stopIfTrue="1">
      <formula>$B4="sab"</formula>
    </cfRule>
  </conditionalFormatting>
  <conditionalFormatting sqref="G4">
    <cfRule type="expression" priority="127" dxfId="1284" stopIfTrue="1">
      <formula>$B4="dom"</formula>
    </cfRule>
    <cfRule type="expression" priority="128" dxfId="1284" stopIfTrue="1">
      <formula>$B4="sáb"</formula>
    </cfRule>
  </conditionalFormatting>
  <conditionalFormatting sqref="G5">
    <cfRule type="expression" priority="123" dxfId="1284" stopIfTrue="1">
      <formula>$B5="dom"</formula>
    </cfRule>
    <cfRule type="expression" priority="124" dxfId="1284" stopIfTrue="1">
      <formula>$B5="sab"</formula>
    </cfRule>
  </conditionalFormatting>
  <conditionalFormatting sqref="G5">
    <cfRule type="expression" priority="121" dxfId="1284" stopIfTrue="1">
      <formula>$B5="dom"</formula>
    </cfRule>
    <cfRule type="expression" priority="122" dxfId="1284" stopIfTrue="1">
      <formula>$B5="sáb"</formula>
    </cfRule>
  </conditionalFormatting>
  <conditionalFormatting sqref="G8">
    <cfRule type="expression" priority="117" dxfId="1284" stopIfTrue="1">
      <formula>$B8="dom"</formula>
    </cfRule>
    <cfRule type="expression" priority="118" dxfId="1284" stopIfTrue="1">
      <formula>$B8="sab"</formula>
    </cfRule>
  </conditionalFormatting>
  <conditionalFormatting sqref="G8">
    <cfRule type="expression" priority="115" dxfId="1284" stopIfTrue="1">
      <formula>$B8="dom"</formula>
    </cfRule>
    <cfRule type="expression" priority="116" dxfId="1284" stopIfTrue="1">
      <formula>$B8="sáb"</formula>
    </cfRule>
  </conditionalFormatting>
  <conditionalFormatting sqref="G9">
    <cfRule type="expression" priority="111" dxfId="1284" stopIfTrue="1">
      <formula>$B9="dom"</formula>
    </cfRule>
    <cfRule type="expression" priority="112" dxfId="1284" stopIfTrue="1">
      <formula>$B9="sab"</formula>
    </cfRule>
  </conditionalFormatting>
  <conditionalFormatting sqref="G9">
    <cfRule type="expression" priority="109" dxfId="1284" stopIfTrue="1">
      <formula>$B9="dom"</formula>
    </cfRule>
    <cfRule type="expression" priority="110" dxfId="1284" stopIfTrue="1">
      <formula>$B9="sáb"</formula>
    </cfRule>
  </conditionalFormatting>
  <conditionalFormatting sqref="G10">
    <cfRule type="expression" priority="105" dxfId="1284" stopIfTrue="1">
      <formula>$B10="dom"</formula>
    </cfRule>
    <cfRule type="expression" priority="106" dxfId="1284" stopIfTrue="1">
      <formula>$B10="sab"</formula>
    </cfRule>
  </conditionalFormatting>
  <conditionalFormatting sqref="G10">
    <cfRule type="expression" priority="103" dxfId="1284" stopIfTrue="1">
      <formula>$B10="dom"</formula>
    </cfRule>
    <cfRule type="expression" priority="104" dxfId="1284" stopIfTrue="1">
      <formula>$B10="sáb"</formula>
    </cfRule>
  </conditionalFormatting>
  <conditionalFormatting sqref="G11">
    <cfRule type="expression" priority="99" dxfId="1284" stopIfTrue="1">
      <formula>$B11="dom"</formula>
    </cfRule>
    <cfRule type="expression" priority="100" dxfId="1284" stopIfTrue="1">
      <formula>$B11="sab"</formula>
    </cfRule>
  </conditionalFormatting>
  <conditionalFormatting sqref="G11">
    <cfRule type="expression" priority="97" dxfId="1284" stopIfTrue="1">
      <formula>$B11="dom"</formula>
    </cfRule>
    <cfRule type="expression" priority="98" dxfId="1284" stopIfTrue="1">
      <formula>$B11="sáb"</formula>
    </cfRule>
  </conditionalFormatting>
  <conditionalFormatting sqref="D4:E4">
    <cfRule type="expression" priority="95" dxfId="1284" stopIfTrue="1">
      <formula>$B4="dom"</formula>
    </cfRule>
    <cfRule type="expression" priority="96" dxfId="1284" stopIfTrue="1">
      <formula>$B4="sáb"</formula>
    </cfRule>
  </conditionalFormatting>
  <conditionalFormatting sqref="D4:E4">
    <cfRule type="expression" priority="93" dxfId="1284" stopIfTrue="1">
      <formula>$B4="dom"</formula>
    </cfRule>
    <cfRule type="expression" priority="94" dxfId="1284" stopIfTrue="1">
      <formula>$B4="sáb"</formula>
    </cfRule>
  </conditionalFormatting>
  <conditionalFormatting sqref="D5:E5">
    <cfRule type="expression" priority="91" dxfId="1284" stopIfTrue="1">
      <formula>$B5="dom"</formula>
    </cfRule>
    <cfRule type="expression" priority="92" dxfId="1284" stopIfTrue="1">
      <formula>$B5="sáb"</formula>
    </cfRule>
  </conditionalFormatting>
  <conditionalFormatting sqref="D5:E5">
    <cfRule type="expression" priority="89" dxfId="1284" stopIfTrue="1">
      <formula>$B5="dom"</formula>
    </cfRule>
    <cfRule type="expression" priority="90" dxfId="1284" stopIfTrue="1">
      <formula>$B5="sáb"</formula>
    </cfRule>
  </conditionalFormatting>
  <conditionalFormatting sqref="F4">
    <cfRule type="expression" priority="87" dxfId="1284" stopIfTrue="1">
      <formula>$B4="dom"</formula>
    </cfRule>
    <cfRule type="expression" priority="88" dxfId="1284" stopIfTrue="1">
      <formula>$B4="sáb"</formula>
    </cfRule>
  </conditionalFormatting>
  <conditionalFormatting sqref="F4">
    <cfRule type="expression" priority="85" dxfId="1284" stopIfTrue="1">
      <formula>$B4="dom"</formula>
    </cfRule>
    <cfRule type="expression" priority="86" dxfId="1284" stopIfTrue="1">
      <formula>$B4="sáb"</formula>
    </cfRule>
  </conditionalFormatting>
  <conditionalFormatting sqref="F5">
    <cfRule type="expression" priority="83" dxfId="1284" stopIfTrue="1">
      <formula>$B5="dom"</formula>
    </cfRule>
    <cfRule type="expression" priority="84" dxfId="1284" stopIfTrue="1">
      <formula>$B5="sáb"</formula>
    </cfRule>
  </conditionalFormatting>
  <conditionalFormatting sqref="F5">
    <cfRule type="expression" priority="81" dxfId="1284" stopIfTrue="1">
      <formula>$B5="dom"</formula>
    </cfRule>
    <cfRule type="expression" priority="82" dxfId="1284" stopIfTrue="1">
      <formula>$B5="sáb"</formula>
    </cfRule>
  </conditionalFormatting>
  <conditionalFormatting sqref="H4">
    <cfRule type="expression" priority="79" dxfId="1284" stopIfTrue="1">
      <formula>$B4="dom"</formula>
    </cfRule>
    <cfRule type="expression" priority="80" dxfId="1284" stopIfTrue="1">
      <formula>$B4="sab"</formula>
    </cfRule>
  </conditionalFormatting>
  <conditionalFormatting sqref="H4">
    <cfRule type="expression" priority="77" dxfId="1284" stopIfTrue="1">
      <formula>$B4="dom"</formula>
    </cfRule>
    <cfRule type="expression" priority="78" dxfId="1284" stopIfTrue="1">
      <formula>$B4="sáb"</formula>
    </cfRule>
  </conditionalFormatting>
  <conditionalFormatting sqref="H5">
    <cfRule type="expression" priority="75" dxfId="1284" stopIfTrue="1">
      <formula>$B5="dom"</formula>
    </cfRule>
    <cfRule type="expression" priority="76" dxfId="1284" stopIfTrue="1">
      <formula>$B5="sab"</formula>
    </cfRule>
  </conditionalFormatting>
  <conditionalFormatting sqref="H5">
    <cfRule type="expression" priority="73" dxfId="1284" stopIfTrue="1">
      <formula>$B5="dom"</formula>
    </cfRule>
    <cfRule type="expression" priority="74" dxfId="1284" stopIfTrue="1">
      <formula>$B5="sáb"</formula>
    </cfRule>
  </conditionalFormatting>
  <conditionalFormatting sqref="D8:D12">
    <cfRule type="expression" priority="71" dxfId="1284" stopIfTrue="1">
      <formula>$B8="dom"</formula>
    </cfRule>
    <cfRule type="expression" priority="72" dxfId="1284" stopIfTrue="1">
      <formula>$B8="sáb"</formula>
    </cfRule>
  </conditionalFormatting>
  <conditionalFormatting sqref="D8:D12">
    <cfRule type="expression" priority="69" dxfId="1284" stopIfTrue="1">
      <formula>$B8="dom"</formula>
    </cfRule>
    <cfRule type="expression" priority="70" dxfId="1284" stopIfTrue="1">
      <formula>$B8="sáb"</formula>
    </cfRule>
  </conditionalFormatting>
  <conditionalFormatting sqref="D15:D19">
    <cfRule type="expression" priority="67" dxfId="1284" stopIfTrue="1">
      <formula>$B15="dom"</formula>
    </cfRule>
    <cfRule type="expression" priority="68" dxfId="1284" stopIfTrue="1">
      <formula>$B15="sáb"</formula>
    </cfRule>
  </conditionalFormatting>
  <conditionalFormatting sqref="D15:D19">
    <cfRule type="expression" priority="65" dxfId="1284" stopIfTrue="1">
      <formula>$B15="dom"</formula>
    </cfRule>
    <cfRule type="expression" priority="66" dxfId="1284" stopIfTrue="1">
      <formula>$B15="sáb"</formula>
    </cfRule>
  </conditionalFormatting>
  <conditionalFormatting sqref="D22:D26">
    <cfRule type="expression" priority="63" dxfId="1284" stopIfTrue="1">
      <formula>$B22="dom"</formula>
    </cfRule>
    <cfRule type="expression" priority="64" dxfId="1284" stopIfTrue="1">
      <formula>$B22="sáb"</formula>
    </cfRule>
  </conditionalFormatting>
  <conditionalFormatting sqref="D22:D26">
    <cfRule type="expression" priority="61" dxfId="1284" stopIfTrue="1">
      <formula>$B22="dom"</formula>
    </cfRule>
    <cfRule type="expression" priority="62" dxfId="1284" stopIfTrue="1">
      <formula>$B22="sáb"</formula>
    </cfRule>
  </conditionalFormatting>
  <conditionalFormatting sqref="D29:D32">
    <cfRule type="expression" priority="59" dxfId="1284" stopIfTrue="1">
      <formula>$B29="dom"</formula>
    </cfRule>
    <cfRule type="expression" priority="60" dxfId="1284" stopIfTrue="1">
      <formula>$B29="sáb"</formula>
    </cfRule>
  </conditionalFormatting>
  <conditionalFormatting sqref="D29:D32">
    <cfRule type="expression" priority="57" dxfId="1284" stopIfTrue="1">
      <formula>$B29="dom"</formula>
    </cfRule>
    <cfRule type="expression" priority="58" dxfId="1284" stopIfTrue="1">
      <formula>$B29="sáb"</formula>
    </cfRule>
  </conditionalFormatting>
  <conditionalFormatting sqref="E8:E12">
    <cfRule type="expression" priority="55" dxfId="1284" stopIfTrue="1">
      <formula>$B8="dom"</formula>
    </cfRule>
    <cfRule type="expression" priority="56" dxfId="1284" stopIfTrue="1">
      <formula>$B8="sáb"</formula>
    </cfRule>
  </conditionalFormatting>
  <conditionalFormatting sqref="E8:E12">
    <cfRule type="expression" priority="53" dxfId="1284" stopIfTrue="1">
      <formula>$B8="dom"</formula>
    </cfRule>
    <cfRule type="expression" priority="54" dxfId="1284" stopIfTrue="1">
      <formula>$B8="sáb"</formula>
    </cfRule>
  </conditionalFormatting>
  <conditionalFormatting sqref="E15:E19">
    <cfRule type="expression" priority="51" dxfId="1284" stopIfTrue="1">
      <formula>$B15="dom"</formula>
    </cfRule>
    <cfRule type="expression" priority="52" dxfId="1284" stopIfTrue="1">
      <formula>$B15="sáb"</formula>
    </cfRule>
  </conditionalFormatting>
  <conditionalFormatting sqref="E15:E19">
    <cfRule type="expression" priority="49" dxfId="1284" stopIfTrue="1">
      <formula>$B15="dom"</formula>
    </cfRule>
    <cfRule type="expression" priority="50" dxfId="1284" stopIfTrue="1">
      <formula>$B15="sáb"</formula>
    </cfRule>
  </conditionalFormatting>
  <conditionalFormatting sqref="E22:E26">
    <cfRule type="expression" priority="47" dxfId="1284" stopIfTrue="1">
      <formula>$B22="dom"</formula>
    </cfRule>
    <cfRule type="expression" priority="48" dxfId="1284" stopIfTrue="1">
      <formula>$B22="sáb"</formula>
    </cfRule>
  </conditionalFormatting>
  <conditionalFormatting sqref="E22:E26">
    <cfRule type="expression" priority="45" dxfId="1284" stopIfTrue="1">
      <formula>$B22="dom"</formula>
    </cfRule>
    <cfRule type="expression" priority="46" dxfId="1284" stopIfTrue="1">
      <formula>$B22="sáb"</formula>
    </cfRule>
  </conditionalFormatting>
  <conditionalFormatting sqref="E29:E32">
    <cfRule type="expression" priority="43" dxfId="1284" stopIfTrue="1">
      <formula>$B29="dom"</formula>
    </cfRule>
    <cfRule type="expression" priority="44" dxfId="1284" stopIfTrue="1">
      <formula>$B29="sáb"</formula>
    </cfRule>
  </conditionalFormatting>
  <conditionalFormatting sqref="E29:E32">
    <cfRule type="expression" priority="41" dxfId="1284" stopIfTrue="1">
      <formula>$B29="dom"</formula>
    </cfRule>
    <cfRule type="expression" priority="42" dxfId="1284" stopIfTrue="1">
      <formula>$B29="sáb"</formula>
    </cfRule>
  </conditionalFormatting>
  <conditionalFormatting sqref="F8:F12">
    <cfRule type="expression" priority="39" dxfId="1284" stopIfTrue="1">
      <formula>$B8="dom"</formula>
    </cfRule>
    <cfRule type="expression" priority="40" dxfId="1284" stopIfTrue="1">
      <formula>$B8="sáb"</formula>
    </cfRule>
  </conditionalFormatting>
  <conditionalFormatting sqref="F8:F12">
    <cfRule type="expression" priority="37" dxfId="1284" stopIfTrue="1">
      <formula>$B8="dom"</formula>
    </cfRule>
    <cfRule type="expression" priority="38" dxfId="1284" stopIfTrue="1">
      <formula>$B8="sáb"</formula>
    </cfRule>
  </conditionalFormatting>
  <conditionalFormatting sqref="F15:F19">
    <cfRule type="expression" priority="35" dxfId="1284" stopIfTrue="1">
      <formula>$B15="dom"</formula>
    </cfRule>
    <cfRule type="expression" priority="36" dxfId="1284" stopIfTrue="1">
      <formula>$B15="sáb"</formula>
    </cfRule>
  </conditionalFormatting>
  <conditionalFormatting sqref="F15:F19">
    <cfRule type="expression" priority="33" dxfId="1284" stopIfTrue="1">
      <formula>$B15="dom"</formula>
    </cfRule>
    <cfRule type="expression" priority="34" dxfId="1284" stopIfTrue="1">
      <formula>$B15="sáb"</formula>
    </cfRule>
  </conditionalFormatting>
  <conditionalFormatting sqref="F22:F26">
    <cfRule type="expression" priority="31" dxfId="1284" stopIfTrue="1">
      <formula>$B22="dom"</formula>
    </cfRule>
    <cfRule type="expression" priority="32" dxfId="1284" stopIfTrue="1">
      <formula>$B22="sáb"</formula>
    </cfRule>
  </conditionalFormatting>
  <conditionalFormatting sqref="F22:F26">
    <cfRule type="expression" priority="29" dxfId="1284" stopIfTrue="1">
      <formula>$B22="dom"</formula>
    </cfRule>
    <cfRule type="expression" priority="30" dxfId="1284" stopIfTrue="1">
      <formula>$B22="sáb"</formula>
    </cfRule>
  </conditionalFormatting>
  <conditionalFormatting sqref="F29:F32">
    <cfRule type="expression" priority="27" dxfId="1284" stopIfTrue="1">
      <formula>$B29="dom"</formula>
    </cfRule>
    <cfRule type="expression" priority="28" dxfId="1284" stopIfTrue="1">
      <formula>$B29="sáb"</formula>
    </cfRule>
  </conditionalFormatting>
  <conditionalFormatting sqref="F29:F32">
    <cfRule type="expression" priority="25" dxfId="1284" stopIfTrue="1">
      <formula>$B29="dom"</formula>
    </cfRule>
    <cfRule type="expression" priority="26" dxfId="1284" stopIfTrue="1">
      <formula>$B29="sáb"</formula>
    </cfRule>
  </conditionalFormatting>
  <conditionalFormatting sqref="H8:H12">
    <cfRule type="expression" priority="23" dxfId="1284" stopIfTrue="1">
      <formula>$B8="dom"</formula>
    </cfRule>
    <cfRule type="expression" priority="24" dxfId="1284" stopIfTrue="1">
      <formula>$B8="sab"</formula>
    </cfRule>
  </conditionalFormatting>
  <conditionalFormatting sqref="H8:H12">
    <cfRule type="expression" priority="21" dxfId="1284" stopIfTrue="1">
      <formula>$B8="dom"</formula>
    </cfRule>
    <cfRule type="expression" priority="22" dxfId="1284" stopIfTrue="1">
      <formula>$B8="sáb"</formula>
    </cfRule>
  </conditionalFormatting>
  <conditionalFormatting sqref="H15:H19">
    <cfRule type="expression" priority="19" dxfId="1284" stopIfTrue="1">
      <formula>$B15="dom"</formula>
    </cfRule>
    <cfRule type="expression" priority="20" dxfId="1284" stopIfTrue="1">
      <formula>$B15="sab"</formula>
    </cfRule>
  </conditionalFormatting>
  <conditionalFormatting sqref="H15:H19">
    <cfRule type="expression" priority="17" dxfId="1284" stopIfTrue="1">
      <formula>$B15="dom"</formula>
    </cfRule>
    <cfRule type="expression" priority="18" dxfId="1284" stopIfTrue="1">
      <formula>$B15="sáb"</formula>
    </cfRule>
  </conditionalFormatting>
  <conditionalFormatting sqref="H22:H26">
    <cfRule type="expression" priority="15" dxfId="1284" stopIfTrue="1">
      <formula>$B22="dom"</formula>
    </cfRule>
    <cfRule type="expression" priority="16" dxfId="1284" stopIfTrue="1">
      <formula>$B22="sab"</formula>
    </cfRule>
  </conditionalFormatting>
  <conditionalFormatting sqref="H22:H26">
    <cfRule type="expression" priority="13" dxfId="1284" stopIfTrue="1">
      <formula>$B22="dom"</formula>
    </cfRule>
    <cfRule type="expression" priority="14" dxfId="1284" stopIfTrue="1">
      <formula>$B22="sáb"</formula>
    </cfRule>
  </conditionalFormatting>
  <conditionalFormatting sqref="H29:H32">
    <cfRule type="expression" priority="11" dxfId="1284" stopIfTrue="1">
      <formula>$B29="dom"</formula>
    </cfRule>
    <cfRule type="expression" priority="12" dxfId="1284" stopIfTrue="1">
      <formula>$B29="sab"</formula>
    </cfRule>
  </conditionalFormatting>
  <conditionalFormatting sqref="H29:H32">
    <cfRule type="expression" priority="9" dxfId="1284" stopIfTrue="1">
      <formula>$B29="dom"</formula>
    </cfRule>
    <cfRule type="expression" priority="10" dxfId="1284" stopIfTrue="1">
      <formula>$B29="sáb"</formula>
    </cfRule>
  </conditionalFormatting>
  <conditionalFormatting sqref="S4">
    <cfRule type="expression" priority="7" dxfId="1284" stopIfTrue="1">
      <formula>$B4="dom"</formula>
    </cfRule>
    <cfRule type="expression" priority="8" dxfId="1284" stopIfTrue="1">
      <formula>$B4="sáb"</formula>
    </cfRule>
  </conditionalFormatting>
  <conditionalFormatting sqref="S4">
    <cfRule type="expression" priority="5" dxfId="1284" stopIfTrue="1">
      <formula>$B4="dom"</formula>
    </cfRule>
    <cfRule type="expression" priority="6" dxfId="1284" stopIfTrue="1">
      <formula>$B4="sáb"</formula>
    </cfRule>
  </conditionalFormatting>
  <conditionalFormatting sqref="S5">
    <cfRule type="expression" priority="3" dxfId="1284" stopIfTrue="1">
      <formula>$B5="dom"</formula>
    </cfRule>
    <cfRule type="expression" priority="4" dxfId="1284" stopIfTrue="1">
      <formula>$B5="sáb"</formula>
    </cfRule>
  </conditionalFormatting>
  <conditionalFormatting sqref="S5">
    <cfRule type="expression" priority="1" dxfId="1284" stopIfTrue="1">
      <formula>$B5="dom"</formula>
    </cfRule>
    <cfRule type="expression" priority="2" dxfId="1284" stopIfTrue="1">
      <formula>$B5="sáb"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72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43739</v>
      </c>
      <c r="B2" s="70" t="s">
        <v>91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43740</v>
      </c>
      <c r="B3" s="70" t="s">
        <v>92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43741</v>
      </c>
      <c r="B4" s="70" t="s">
        <v>93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43742</v>
      </c>
      <c r="B5" s="70" t="s">
        <v>94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43743</v>
      </c>
      <c r="B6" s="70" t="s">
        <v>78</v>
      </c>
      <c r="C6" s="71"/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</c>
      <c r="S6" s="111"/>
      <c r="U6" s="90">
        <f>IF('SET-2019'!$U$20="POSITIVO",'SET-2019'!$U$19,D34)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43744</v>
      </c>
      <c r="B7" s="70" t="s">
        <v>40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IF('SET-2019'!U20="NEGATIVO",'SET-2019'!$U$19,D34)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43745</v>
      </c>
      <c r="B8" s="70" t="s">
        <v>95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43746</v>
      </c>
      <c r="B9" s="70" t="s">
        <v>91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43747</v>
      </c>
      <c r="B10" s="70" t="s">
        <v>92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43748</v>
      </c>
      <c r="B11" s="70" t="s">
        <v>93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43749</v>
      </c>
      <c r="B12" s="70" t="s">
        <v>94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43750</v>
      </c>
      <c r="B13" s="70" t="s">
        <v>78</v>
      </c>
      <c r="C13" s="71"/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43751</v>
      </c>
      <c r="B14" s="70" t="s">
        <v>40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43752</v>
      </c>
      <c r="B15" s="70" t="s">
        <v>95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43753</v>
      </c>
      <c r="B16" s="70" t="s">
        <v>91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43754</v>
      </c>
      <c r="B17" s="70" t="s">
        <v>92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43755</v>
      </c>
      <c r="B18" s="70" t="s">
        <v>93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43756</v>
      </c>
      <c r="B19" s="70" t="s">
        <v>94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43757</v>
      </c>
      <c r="B20" s="70" t="s">
        <v>78</v>
      </c>
      <c r="C20" s="71"/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43758</v>
      </c>
      <c r="B21" s="70" t="s">
        <v>40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43759</v>
      </c>
      <c r="B22" s="70" t="s">
        <v>95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43760</v>
      </c>
      <c r="B23" s="70" t="s">
        <v>91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43761</v>
      </c>
      <c r="B24" s="70" t="s">
        <v>92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43762</v>
      </c>
      <c r="B25" s="70" t="s">
        <v>93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43763</v>
      </c>
      <c r="B26" s="70" t="s">
        <v>94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43764</v>
      </c>
      <c r="B27" s="70" t="s">
        <v>78</v>
      </c>
      <c r="C27" s="71"/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43765</v>
      </c>
      <c r="B28" s="70" t="s">
        <v>40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86">
        <v>43766</v>
      </c>
      <c r="B29" s="87" t="s">
        <v>95</v>
      </c>
      <c r="C29" s="85"/>
      <c r="D29" s="85"/>
      <c r="E29" s="85"/>
      <c r="F29" s="85"/>
      <c r="G29" s="106">
        <f t="shared" si="0"/>
        <v>0</v>
      </c>
      <c r="H29" s="85"/>
      <c r="I29" s="85"/>
      <c r="J29" s="106">
        <f t="shared" si="1"/>
        <v>0</v>
      </c>
      <c r="K29" s="85"/>
      <c r="L29" s="85"/>
      <c r="M29" s="106">
        <f t="shared" si="2"/>
        <v>0</v>
      </c>
      <c r="N29" s="85"/>
      <c r="O29" s="95">
        <f t="shared" si="3"/>
        <v>0</v>
      </c>
      <c r="P29" s="96">
        <f t="shared" si="4"/>
        <v>0</v>
      </c>
      <c r="Q29" s="97">
        <f t="shared" si="5"/>
      </c>
      <c r="R29" s="48">
        <f t="shared" si="6"/>
      </c>
      <c r="S29" s="112"/>
      <c r="V29" s="4"/>
      <c r="AB29" s="6">
        <v>28</v>
      </c>
      <c r="AC29" s="2"/>
      <c r="AD29" s="2"/>
      <c r="AE29" s="2"/>
    </row>
    <row r="30" spans="1:31" ht="15" customHeight="1">
      <c r="A30" s="69">
        <v>43767</v>
      </c>
      <c r="B30" s="70" t="s">
        <v>91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43768</v>
      </c>
      <c r="B31" s="70" t="s">
        <v>92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43769</v>
      </c>
      <c r="B32" s="70" t="s">
        <v>93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52">
        <v>0.3333333333333333</v>
      </c>
      <c r="G33" s="52"/>
      <c r="H33" s="52"/>
      <c r="I33" s="52"/>
      <c r="J33" s="52"/>
      <c r="K33" s="52"/>
      <c r="L33" s="51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90</v>
      </c>
      <c r="G34" s="49"/>
      <c r="H34" s="49"/>
      <c r="I34" s="49"/>
      <c r="J34" s="49"/>
      <c r="K34" s="49"/>
      <c r="L34" s="50"/>
      <c r="M34" s="50"/>
      <c r="N34" s="49"/>
      <c r="O34" s="49"/>
      <c r="P34" s="43"/>
      <c r="Q34" s="12"/>
      <c r="R34" s="12"/>
      <c r="S34" s="83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397" dxfId="1285" operator="equal" stopIfTrue="1">
      <formula>"POSITIVO"</formula>
    </cfRule>
    <cfRule type="cellIs" priority="398" dxfId="1282" operator="equal" stopIfTrue="1">
      <formula>"NEGATIVO"</formula>
    </cfRule>
  </conditionalFormatting>
  <conditionalFormatting sqref="AD2:AD32">
    <cfRule type="cellIs" priority="396" dxfId="1282" operator="equal" stopIfTrue="1">
      <formula>"NÃO CUMPRIU"</formula>
    </cfRule>
  </conditionalFormatting>
  <conditionalFormatting sqref="A2:A28 A30:A32">
    <cfRule type="expression" priority="346" dxfId="1284" stopIfTrue="1">
      <formula>$B2="dom"</formula>
    </cfRule>
    <cfRule type="expression" priority="347" dxfId="1284" stopIfTrue="1">
      <formula>$B2="sáb"</formula>
    </cfRule>
  </conditionalFormatting>
  <conditionalFormatting sqref="B2:B32">
    <cfRule type="expression" priority="342" dxfId="1284" stopIfTrue="1">
      <formula>$B2="dom"</formula>
    </cfRule>
    <cfRule type="expression" priority="343" dxfId="1284" stopIfTrue="1">
      <formula>$B2="sáb"</formula>
    </cfRule>
  </conditionalFormatting>
  <conditionalFormatting sqref="A2:B2 A30:A32 A3:A28 B3:B32">
    <cfRule type="expression" priority="315" dxfId="1286" stopIfTrue="1">
      <formula>$B2="dom"</formula>
    </cfRule>
    <cfRule type="expression" priority="316" dxfId="1286" stopIfTrue="1">
      <formula>$B2="sáb"</formula>
    </cfRule>
  </conditionalFormatting>
  <conditionalFormatting sqref="A2:B2 A30:A32 A3:A28 B3:B32">
    <cfRule type="expression" priority="293" dxfId="1284" stopIfTrue="1">
      <formula>$B2="dom"</formula>
    </cfRule>
    <cfRule type="expression" priority="294" dxfId="1284" stopIfTrue="1">
      <formula>$B2="sáb"</formula>
    </cfRule>
  </conditionalFormatting>
  <conditionalFormatting sqref="U6:U7">
    <cfRule type="cellIs" priority="112" dxfId="1283" operator="equal" stopIfTrue="1">
      <formula>$D$34</formula>
    </cfRule>
  </conditionalFormatting>
  <conditionalFormatting sqref="A29">
    <cfRule type="expression" priority="90" dxfId="1284" stopIfTrue="1">
      <formula>$B29="dom"</formula>
    </cfRule>
    <cfRule type="expression" priority="91" dxfId="1284" stopIfTrue="1">
      <formula>$B29="sáb"</formula>
    </cfRule>
  </conditionalFormatting>
  <conditionalFormatting sqref="A29">
    <cfRule type="expression" priority="77" dxfId="1286" stopIfTrue="1">
      <formula>$B29="dom"</formula>
    </cfRule>
    <cfRule type="expression" priority="78" dxfId="1286" stopIfTrue="1">
      <formula>$B29="sáb"</formula>
    </cfRule>
  </conditionalFormatting>
  <conditionalFormatting sqref="A29">
    <cfRule type="expression" priority="75" dxfId="1287" stopIfTrue="1">
      <formula>$B29="dom"</formula>
    </cfRule>
    <cfRule type="expression" priority="76" dxfId="1284" stopIfTrue="1">
      <formula>$B29="sáb"</formula>
    </cfRule>
  </conditionalFormatting>
  <conditionalFormatting sqref="A2:B32">
    <cfRule type="expression" priority="110" dxfId="1284" stopIfTrue="1">
      <formula>$B2="dom"</formula>
    </cfRule>
    <cfRule type="expression" priority="111" dxfId="1284" stopIfTrue="1">
      <formula>$B2="sáb"</formula>
    </cfRule>
  </conditionalFormatting>
  <conditionalFormatting sqref="C2:C32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2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2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2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10.57421875" style="2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43770</v>
      </c>
      <c r="B2" s="70" t="s">
        <v>94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43771</v>
      </c>
      <c r="B3" s="70" t="s">
        <v>78</v>
      </c>
      <c r="C3" s="71"/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</c>
      <c r="S3" s="111"/>
      <c r="U3" s="1">
        <f>P33</f>
        <v>0</v>
      </c>
      <c r="V3" s="2" t="s">
        <v>39</v>
      </c>
      <c r="X3" s="1">
        <f aca="true" t="shared" si="7" ref="X2:X7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43772</v>
      </c>
      <c r="B4" s="70" t="s">
        <v>40</v>
      </c>
      <c r="C4" s="71"/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43773</v>
      </c>
      <c r="B5" s="70" t="s">
        <v>95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43774</v>
      </c>
      <c r="B6" s="70" t="s">
        <v>91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IF('OUT-2019'!$U$20="POSITIVO",'OUT-2019'!$U$19,D34)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43775</v>
      </c>
      <c r="B7" s="70" t="s">
        <v>92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IF('OUT-2019'!U20="NEGATIVO",'OUT-2019'!$U$19,D34)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43776</v>
      </c>
      <c r="B8" s="70" t="s">
        <v>93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43777</v>
      </c>
      <c r="B9" s="70" t="s">
        <v>94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 aca="true" t="shared" si="8" ref="X9:X25"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43778</v>
      </c>
      <c r="B10" s="70" t="s">
        <v>78</v>
      </c>
      <c r="C10" s="71"/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</c>
      <c r="S10" s="111"/>
      <c r="U10" s="1">
        <f>X8</f>
        <v>0</v>
      </c>
      <c r="V10" s="8" t="s">
        <v>36</v>
      </c>
      <c r="X10" s="1">
        <f t="shared" si="8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43779</v>
      </c>
      <c r="B11" s="70" t="s">
        <v>40</v>
      </c>
      <c r="C11" s="71"/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</c>
      <c r="S11" s="111"/>
      <c r="U11" s="1">
        <f>X9</f>
        <v>0</v>
      </c>
      <c r="V11" s="8" t="s">
        <v>37</v>
      </c>
      <c r="X11" s="1">
        <f t="shared" si="8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43780</v>
      </c>
      <c r="B12" s="70" t="s">
        <v>95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8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43781</v>
      </c>
      <c r="B13" s="70" t="s">
        <v>91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8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43782</v>
      </c>
      <c r="B14" s="70" t="s">
        <v>92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8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43783</v>
      </c>
      <c r="B15" s="70" t="s">
        <v>93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8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86">
        <v>43784</v>
      </c>
      <c r="B16" s="87" t="s">
        <v>94</v>
      </c>
      <c r="C16" s="85"/>
      <c r="D16" s="85"/>
      <c r="E16" s="85"/>
      <c r="F16" s="85"/>
      <c r="G16" s="106">
        <f t="shared" si="0"/>
        <v>0</v>
      </c>
      <c r="H16" s="85"/>
      <c r="I16" s="85"/>
      <c r="J16" s="106">
        <f t="shared" si="1"/>
        <v>0</v>
      </c>
      <c r="K16" s="85"/>
      <c r="L16" s="85"/>
      <c r="M16" s="106">
        <f t="shared" si="2"/>
        <v>0</v>
      </c>
      <c r="N16" s="85"/>
      <c r="O16" s="95">
        <f t="shared" si="3"/>
        <v>0</v>
      </c>
      <c r="P16" s="96">
        <f t="shared" si="4"/>
        <v>0</v>
      </c>
      <c r="Q16" s="97">
        <f t="shared" si="5"/>
      </c>
      <c r="R16" s="48">
        <f t="shared" si="6"/>
      </c>
      <c r="S16" s="112"/>
      <c r="U16" s="28"/>
      <c r="V16" s="29">
        <f>IF(U6&gt;U11,"NÃO COMPENSOU TODO CRÉDITO DO MÊS ANTERIOR","")</f>
      </c>
      <c r="X16" s="1">
        <f t="shared" si="8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43785</v>
      </c>
      <c r="B17" s="70" t="s">
        <v>78</v>
      </c>
      <c r="C17" s="71"/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8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43786</v>
      </c>
      <c r="B18" s="70" t="s">
        <v>40</v>
      </c>
      <c r="C18" s="71"/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</c>
      <c r="S18" s="111"/>
      <c r="X18" s="1">
        <f t="shared" si="8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43787</v>
      </c>
      <c r="B19" s="70" t="s">
        <v>95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8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43788</v>
      </c>
      <c r="B20" s="70" t="s">
        <v>91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8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43789</v>
      </c>
      <c r="B21" s="87" t="s">
        <v>92</v>
      </c>
      <c r="C21" s="85"/>
      <c r="D21" s="85"/>
      <c r="E21" s="85"/>
      <c r="F21" s="85"/>
      <c r="G21" s="106">
        <f t="shared" si="0"/>
        <v>0</v>
      </c>
      <c r="H21" s="85"/>
      <c r="I21" s="85"/>
      <c r="J21" s="106">
        <f t="shared" si="1"/>
        <v>0</v>
      </c>
      <c r="K21" s="85"/>
      <c r="L21" s="85"/>
      <c r="M21" s="106">
        <f t="shared" si="2"/>
        <v>0</v>
      </c>
      <c r="N21" s="85"/>
      <c r="O21" s="95">
        <f t="shared" si="3"/>
        <v>0</v>
      </c>
      <c r="P21" s="96">
        <f t="shared" si="4"/>
        <v>0</v>
      </c>
      <c r="Q21" s="97">
        <f t="shared" si="5"/>
      </c>
      <c r="R21" s="48">
        <f t="shared" si="6"/>
      </c>
      <c r="S21" s="112"/>
      <c r="X21" s="1">
        <f t="shared" si="8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43790</v>
      </c>
      <c r="B22" s="70" t="s">
        <v>93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8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43791</v>
      </c>
      <c r="B23" s="70" t="s">
        <v>94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8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43792</v>
      </c>
      <c r="B24" s="70" t="s">
        <v>78</v>
      </c>
      <c r="C24" s="71"/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</c>
      <c r="S24" s="111"/>
      <c r="U24" s="23"/>
      <c r="V24" s="20"/>
      <c r="W24" s="5"/>
      <c r="X24" s="1">
        <f t="shared" si="8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43793</v>
      </c>
      <c r="B25" s="70" t="s">
        <v>40</v>
      </c>
      <c r="C25" s="71"/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43794</v>
      </c>
      <c r="B26" s="70" t="s">
        <v>95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43795</v>
      </c>
      <c r="B27" s="70" t="s">
        <v>91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43796</v>
      </c>
      <c r="B28" s="70" t="s">
        <v>92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43797</v>
      </c>
      <c r="B29" s="70" t="s">
        <v>93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43798</v>
      </c>
      <c r="B30" s="70" t="s">
        <v>94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43799</v>
      </c>
      <c r="B31" s="70" t="s">
        <v>78</v>
      </c>
      <c r="C31" s="71"/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>
        <f>IF((F32-E32)=$D$34,$D$34,IF((F32-E32)&lt;$C$33,$C$33,(F32-E32)))</f>
        <v>0</v>
      </c>
      <c r="I32" s="72"/>
      <c r="J32" s="72"/>
      <c r="K32" s="72"/>
      <c r="L32" s="72"/>
      <c r="M32" s="72"/>
      <c r="N32" s="71"/>
      <c r="O32" s="79">
        <f>IF(AD32="NÃO CUMPRIU",((IF(D32&gt;$C$34,(G32-D32)-H32,$D$34))-N32)-$C$33,(IF(D32&gt;$C$34,(G32-D32)-H32,$D$34))-N32)</f>
        <v>0</v>
      </c>
      <c r="P32" s="79">
        <f>IF(G32&gt;$D$33,G32-$D$33,$D$34)</f>
        <v>0</v>
      </c>
      <c r="Q32" s="72">
        <f>IF(OR((O32-C32)=$D$34,(O32-C32)&lt;$D$34),"",IF((O32-C32)&gt;$E$34,$E$34,(O32-C32)))</f>
      </c>
      <c r="R32" s="72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12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88</v>
      </c>
      <c r="G34" s="50"/>
      <c r="H34" s="50"/>
      <c r="I34" s="50"/>
      <c r="J34" s="50"/>
      <c r="K34" s="50"/>
      <c r="L34" s="50"/>
      <c r="M34" s="50"/>
      <c r="N34" s="83"/>
      <c r="O34" s="43"/>
      <c r="P34" s="83"/>
      <c r="Q34" s="83"/>
      <c r="R34" s="83"/>
      <c r="S34" s="37"/>
      <c r="T34" s="37"/>
      <c r="U34" s="37"/>
      <c r="AB34" s="11"/>
    </row>
    <row r="35" spans="1:28" ht="15" customHeight="1">
      <c r="A35" s="55"/>
      <c r="B35" s="53"/>
      <c r="C35" s="53"/>
      <c r="D35" s="53"/>
      <c r="E35" s="54"/>
      <c r="F35" s="49" t="s">
        <v>71</v>
      </c>
      <c r="G35" s="50"/>
      <c r="H35" s="50"/>
      <c r="I35" s="50"/>
      <c r="J35" s="50"/>
      <c r="K35" s="50"/>
      <c r="L35" s="50"/>
      <c r="M35" s="50"/>
      <c r="N35" s="83"/>
      <c r="O35" s="43"/>
      <c r="P35" s="83"/>
      <c r="Q35" s="83"/>
      <c r="R35" s="83"/>
      <c r="S35" s="83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H33:N33">
    <cfRule type="cellIs" priority="324" dxfId="1281" operator="equal" stopIfTrue="1">
      <formula>$D$34</formula>
    </cfRule>
  </conditionalFormatting>
  <conditionalFormatting sqref="U20">
    <cfRule type="cellIs" priority="322" dxfId="1285" operator="equal" stopIfTrue="1">
      <formula>"POSITIVO"</formula>
    </cfRule>
    <cfRule type="cellIs" priority="323" dxfId="1282" operator="equal" stopIfTrue="1">
      <formula>"NEGATIVO"</formula>
    </cfRule>
  </conditionalFormatting>
  <conditionalFormatting sqref="AD2:AD32">
    <cfRule type="cellIs" priority="321" dxfId="1282" operator="equal" stopIfTrue="1">
      <formula>"NÃO CUMPRIU"</formula>
    </cfRule>
  </conditionalFormatting>
  <conditionalFormatting sqref="A1:B1 R32">
    <cfRule type="expression" priority="318" dxfId="1284" stopIfTrue="1">
      <formula>$B1="dom"</formula>
    </cfRule>
    <cfRule type="expression" priority="319" dxfId="1284" stopIfTrue="1">
      <formula>$B1="sab"</formula>
    </cfRule>
  </conditionalFormatting>
  <conditionalFormatting sqref="A2:A15 A17:A20 A22:A31">
    <cfRule type="expression" priority="286" dxfId="1284" stopIfTrue="1">
      <formula>$B2="dom"</formula>
    </cfRule>
    <cfRule type="expression" priority="287" dxfId="1284" stopIfTrue="1">
      <formula>$B2="sáb"</formula>
    </cfRule>
  </conditionalFormatting>
  <conditionalFormatting sqref="B2:B31">
    <cfRule type="expression" priority="282" dxfId="1284" stopIfTrue="1">
      <formula>$B2="dom"</formula>
    </cfRule>
    <cfRule type="expression" priority="283" dxfId="1284" stopIfTrue="1">
      <formula>$B2="sáb"</formula>
    </cfRule>
  </conditionalFormatting>
  <conditionalFormatting sqref="N32">
    <cfRule type="expression" priority="277" dxfId="1284" stopIfTrue="1">
      <formula>$B32="dom"</formula>
    </cfRule>
    <cfRule type="expression" priority="278" dxfId="1284" stopIfTrue="1">
      <formula>$B32="sab"</formula>
    </cfRule>
  </conditionalFormatting>
  <conditionalFormatting sqref="H32:M32">
    <cfRule type="cellIs" priority="270" dxfId="1281" operator="equal" stopIfTrue="1">
      <formula>$D$34</formula>
    </cfRule>
  </conditionalFormatting>
  <conditionalFormatting sqref="H32:M32">
    <cfRule type="expression" priority="268" dxfId="1284" stopIfTrue="1">
      <formula>$B32="dom"</formula>
    </cfRule>
    <cfRule type="expression" priority="269" dxfId="1284" stopIfTrue="1">
      <formula>$B32="sab"</formula>
    </cfRule>
  </conditionalFormatting>
  <conditionalFormatting sqref="S32">
    <cfRule type="expression" priority="259" dxfId="1284" stopIfTrue="1">
      <formula>$B32="dom"</formula>
    </cfRule>
    <cfRule type="expression" priority="260" dxfId="1284" stopIfTrue="1">
      <formula>$B32="sáb"</formula>
    </cfRule>
  </conditionalFormatting>
  <conditionalFormatting sqref="A2:B2 A32:N32 R32:S32 A3:A15 A17:A20 A22:A31 B3:B31">
    <cfRule type="expression" priority="243" dxfId="1286" stopIfTrue="1">
      <formula>$B2="dom"</formula>
    </cfRule>
    <cfRule type="expression" priority="244" dxfId="1286" stopIfTrue="1">
      <formula>$B2="sáb"</formula>
    </cfRule>
  </conditionalFormatting>
  <conditionalFormatting sqref="A32:N32 A2:B2 R32:S32 A3:A15 A17:A20 A22:A31 B3:B31">
    <cfRule type="expression" priority="221" dxfId="1284" stopIfTrue="1">
      <formula>$B2="dom"</formula>
    </cfRule>
    <cfRule type="expression" priority="222" dxfId="1284" stopIfTrue="1">
      <formula>$B2="sáb"</formula>
    </cfRule>
  </conditionalFormatting>
  <conditionalFormatting sqref="Q32">
    <cfRule type="expression" priority="201" dxfId="1284" stopIfTrue="1">
      <formula>$B32="dom"</formula>
    </cfRule>
    <cfRule type="expression" priority="202" dxfId="1284" stopIfTrue="1">
      <formula>$B32="sab"</formula>
    </cfRule>
  </conditionalFormatting>
  <conditionalFormatting sqref="U6:U7">
    <cfRule type="cellIs" priority="120" dxfId="1283" operator="equal" stopIfTrue="1">
      <formula>$D$34</formula>
    </cfRule>
  </conditionalFormatting>
  <conditionalFormatting sqref="A16">
    <cfRule type="expression" priority="98" dxfId="1284" stopIfTrue="1">
      <formula>$B16="dom"</formula>
    </cfRule>
    <cfRule type="expression" priority="99" dxfId="1284" stopIfTrue="1">
      <formula>$B16="sáb"</formula>
    </cfRule>
  </conditionalFormatting>
  <conditionalFormatting sqref="A16">
    <cfRule type="expression" priority="85" dxfId="1286" stopIfTrue="1">
      <formula>$B16="dom"</formula>
    </cfRule>
    <cfRule type="expression" priority="86" dxfId="1286" stopIfTrue="1">
      <formula>$B16="sáb"</formula>
    </cfRule>
  </conditionalFormatting>
  <conditionalFormatting sqref="A16">
    <cfRule type="expression" priority="83" dxfId="1287" stopIfTrue="1">
      <formula>$B16="dom"</formula>
    </cfRule>
    <cfRule type="expression" priority="84" dxfId="1284" stopIfTrue="1">
      <formula>$B16="sáb"</formula>
    </cfRule>
  </conditionalFormatting>
  <conditionalFormatting sqref="A21">
    <cfRule type="expression" priority="65" dxfId="1284" stopIfTrue="1">
      <formula>$B21="dom"</formula>
    </cfRule>
    <cfRule type="expression" priority="66" dxfId="1284" stopIfTrue="1">
      <formula>$B21="sáb"</formula>
    </cfRule>
  </conditionalFormatting>
  <conditionalFormatting sqref="A21">
    <cfRule type="expression" priority="52" dxfId="1286" stopIfTrue="1">
      <formula>$B21="dom"</formula>
    </cfRule>
    <cfRule type="expression" priority="53" dxfId="1286" stopIfTrue="1">
      <formula>$B21="sáb"</formula>
    </cfRule>
  </conditionalFormatting>
  <conditionalFormatting sqref="A21">
    <cfRule type="expression" priority="50" dxfId="1287" stopIfTrue="1">
      <formula>$B21="dom"</formula>
    </cfRule>
    <cfRule type="expression" priority="51" dxfId="1284" stopIfTrue="1">
      <formula>$B21="sáb"</formula>
    </cfRule>
  </conditionalFormatting>
  <conditionalFormatting sqref="A2:B31">
    <cfRule type="expression" priority="114" dxfId="1284" stopIfTrue="1">
      <formula>$B2="dom"</formula>
    </cfRule>
    <cfRule type="expression" priority="115" dxfId="1284" stopIfTrue="1">
      <formula>$B2="sáb"</formula>
    </cfRule>
  </conditionalFormatting>
  <conditionalFormatting sqref="C2:C31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1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1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1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1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1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1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1">
    <cfRule type="cellIs" priority="17" dxfId="1281" operator="equal" stopIfTrue="1">
      <formula>$D$34</formula>
    </cfRule>
  </conditionalFormatting>
  <conditionalFormatting sqref="Q2:Q31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1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tabSelected="1" zoomScale="90" zoomScaleNormal="90" zoomScalePageLayoutView="0" workbookViewId="0" topLeftCell="A1">
      <selection activeCell="S24" sqref="S24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43800</v>
      </c>
      <c r="B2" s="70" t="s">
        <v>40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43801</v>
      </c>
      <c r="B3" s="70" t="s">
        <v>95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43802</v>
      </c>
      <c r="B4" s="70" t="s">
        <v>91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43803</v>
      </c>
      <c r="B5" s="70" t="s">
        <v>92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43804</v>
      </c>
      <c r="B6" s="70" t="s">
        <v>93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IF('NOV-2019'!$U$20="POSITIVO",'NOV-2019'!$U$19,D34)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43805</v>
      </c>
      <c r="B7" s="70" t="s">
        <v>94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IF('NOV-2019'!U20="NEGATIVO",'NOV-2019'!$U$19,D34)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43806</v>
      </c>
      <c r="B8" s="70" t="s">
        <v>78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43807</v>
      </c>
      <c r="B9" s="70" t="s">
        <v>40</v>
      </c>
      <c r="C9" s="71"/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43808</v>
      </c>
      <c r="B10" s="70" t="s">
        <v>95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43809</v>
      </c>
      <c r="B11" s="70" t="s">
        <v>91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43810</v>
      </c>
      <c r="B12" s="70" t="s">
        <v>92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43811</v>
      </c>
      <c r="B13" s="70" t="s">
        <v>93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/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43812</v>
      </c>
      <c r="B14" s="70" t="s">
        <v>94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/>
      <c r="V14" s="36"/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43813</v>
      </c>
      <c r="B15" s="70" t="s">
        <v>78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43814</v>
      </c>
      <c r="B16" s="70" t="s">
        <v>40</v>
      </c>
      <c r="C16" s="71"/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</c>
      <c r="S16" s="111"/>
      <c r="U16" s="28"/>
      <c r="V16" s="29"/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43815</v>
      </c>
      <c r="B17" s="70" t="s">
        <v>95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/>
      <c r="V17" s="31"/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43816</v>
      </c>
      <c r="B18" s="70" t="s">
        <v>91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43817</v>
      </c>
      <c r="B19" s="70" t="s">
        <v>92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ANTERIOR",(IF((U10+U6)=(U11+U7),D35,IF((U10+U6)&gt;(U11+U7),(U10+U6)-(U11+U7),(U11+U7)-(U10+U6))))-V17,IF(V13="NÃO COMPENSOU TODO DÉBITO DO MÊS ANTERIOR",(IF((U10+U6)=(U11+U7),D35,IF((U10+U6)&gt;(U11+U7),(U10+U6)-(U11+U7),(U11+U7)-(U10+U6))))-V14,IF((U10+U6)=(U11+U7),D35,IF((U10+U6)&gt;(U11+U7),(U10+U6)-(U11+U7),(U11+U7)-(U10+U6)))))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43818</v>
      </c>
      <c r="B20" s="70" t="s">
        <v>93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IF(U19=D35,"",IF((U10+U6)=(U11+U7),"",IF((U10+U6)&gt;(U11+U7),"POSITIVO","NEGATIVO")))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43819</v>
      </c>
      <c r="B21" s="70" t="s">
        <v>94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43820</v>
      </c>
      <c r="B22" s="70" t="s">
        <v>78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43821</v>
      </c>
      <c r="B23" s="70" t="s">
        <v>40</v>
      </c>
      <c r="C23" s="71"/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86">
        <v>43822</v>
      </c>
      <c r="B24" s="87" t="s">
        <v>95</v>
      </c>
      <c r="C24" s="85"/>
      <c r="D24" s="85"/>
      <c r="E24" s="85"/>
      <c r="F24" s="85"/>
      <c r="G24" s="106">
        <f t="shared" si="0"/>
        <v>0</v>
      </c>
      <c r="H24" s="85"/>
      <c r="I24" s="85"/>
      <c r="J24" s="106">
        <f t="shared" si="1"/>
        <v>0</v>
      </c>
      <c r="K24" s="85"/>
      <c r="L24" s="85"/>
      <c r="M24" s="106">
        <f t="shared" si="2"/>
        <v>0</v>
      </c>
      <c r="N24" s="85"/>
      <c r="O24" s="95">
        <f t="shared" si="3"/>
        <v>0</v>
      </c>
      <c r="P24" s="96">
        <f t="shared" si="4"/>
        <v>0</v>
      </c>
      <c r="Q24" s="97">
        <f t="shared" si="5"/>
      </c>
      <c r="R24" s="48">
        <f t="shared" si="6"/>
      </c>
      <c r="S24" s="112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86">
        <v>43823</v>
      </c>
      <c r="B25" s="87" t="s">
        <v>91</v>
      </c>
      <c r="C25" s="85"/>
      <c r="D25" s="85"/>
      <c r="E25" s="85"/>
      <c r="F25" s="85"/>
      <c r="G25" s="106">
        <f t="shared" si="0"/>
        <v>0</v>
      </c>
      <c r="H25" s="85"/>
      <c r="I25" s="85"/>
      <c r="J25" s="106">
        <f t="shared" si="1"/>
        <v>0</v>
      </c>
      <c r="K25" s="85"/>
      <c r="L25" s="85"/>
      <c r="M25" s="106">
        <f t="shared" si="2"/>
        <v>0</v>
      </c>
      <c r="N25" s="85"/>
      <c r="O25" s="95">
        <f t="shared" si="3"/>
        <v>0</v>
      </c>
      <c r="P25" s="96">
        <f t="shared" si="4"/>
        <v>0</v>
      </c>
      <c r="Q25" s="97">
        <f t="shared" si="5"/>
      </c>
      <c r="R25" s="48">
        <f t="shared" si="6"/>
      </c>
      <c r="S25" s="112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86">
        <v>43824</v>
      </c>
      <c r="B26" s="87" t="s">
        <v>92</v>
      </c>
      <c r="C26" s="85"/>
      <c r="D26" s="85"/>
      <c r="E26" s="85"/>
      <c r="F26" s="85"/>
      <c r="G26" s="106">
        <f t="shared" si="0"/>
        <v>0</v>
      </c>
      <c r="H26" s="85"/>
      <c r="I26" s="85"/>
      <c r="J26" s="106">
        <f t="shared" si="1"/>
        <v>0</v>
      </c>
      <c r="K26" s="85"/>
      <c r="L26" s="85"/>
      <c r="M26" s="106">
        <f t="shared" si="2"/>
        <v>0</v>
      </c>
      <c r="N26" s="85"/>
      <c r="O26" s="95">
        <f t="shared" si="3"/>
        <v>0</v>
      </c>
      <c r="P26" s="96">
        <f t="shared" si="4"/>
        <v>0</v>
      </c>
      <c r="Q26" s="97">
        <f t="shared" si="5"/>
      </c>
      <c r="R26" s="48">
        <f t="shared" si="6"/>
      </c>
      <c r="S26" s="112"/>
      <c r="W26" s="10"/>
      <c r="AB26" s="6">
        <v>25</v>
      </c>
      <c r="AC26" s="2"/>
      <c r="AD26" s="2"/>
      <c r="AE26" s="2"/>
    </row>
    <row r="27" spans="1:31" ht="15" customHeight="1">
      <c r="A27" s="86">
        <v>43825</v>
      </c>
      <c r="B27" s="87" t="s">
        <v>93</v>
      </c>
      <c r="C27" s="85">
        <v>0.3333333333333333</v>
      </c>
      <c r="D27" s="85"/>
      <c r="E27" s="85"/>
      <c r="F27" s="85"/>
      <c r="G27" s="106">
        <f t="shared" si="0"/>
        <v>0</v>
      </c>
      <c r="H27" s="85"/>
      <c r="I27" s="85"/>
      <c r="J27" s="106">
        <f t="shared" si="1"/>
        <v>0</v>
      </c>
      <c r="K27" s="85"/>
      <c r="L27" s="85"/>
      <c r="M27" s="106">
        <f t="shared" si="2"/>
        <v>0</v>
      </c>
      <c r="N27" s="85"/>
      <c r="O27" s="95">
        <f t="shared" si="3"/>
        <v>0</v>
      </c>
      <c r="P27" s="96">
        <f t="shared" si="4"/>
        <v>0</v>
      </c>
      <c r="Q27" s="97">
        <f t="shared" si="5"/>
      </c>
      <c r="R27" s="48">
        <f t="shared" si="6"/>
        <v>0.3333333333333333</v>
      </c>
      <c r="S27" s="112"/>
      <c r="V27" s="4"/>
      <c r="W27" s="10"/>
      <c r="AB27" s="6">
        <v>26</v>
      </c>
      <c r="AC27" s="2"/>
      <c r="AD27" s="2"/>
      <c r="AE27" s="2"/>
    </row>
    <row r="28" spans="1:31" ht="15" customHeight="1">
      <c r="A28" s="86">
        <v>43826</v>
      </c>
      <c r="B28" s="87" t="s">
        <v>94</v>
      </c>
      <c r="C28" s="85">
        <v>0.3333333333333333</v>
      </c>
      <c r="D28" s="85"/>
      <c r="E28" s="85"/>
      <c r="F28" s="85"/>
      <c r="G28" s="106">
        <f t="shared" si="0"/>
        <v>0</v>
      </c>
      <c r="H28" s="85"/>
      <c r="I28" s="85"/>
      <c r="J28" s="106">
        <f t="shared" si="1"/>
        <v>0</v>
      </c>
      <c r="K28" s="85"/>
      <c r="L28" s="85"/>
      <c r="M28" s="106">
        <f t="shared" si="2"/>
        <v>0</v>
      </c>
      <c r="N28" s="85"/>
      <c r="O28" s="95">
        <f t="shared" si="3"/>
        <v>0</v>
      </c>
      <c r="P28" s="96">
        <f t="shared" si="4"/>
        <v>0</v>
      </c>
      <c r="Q28" s="97">
        <f t="shared" si="5"/>
      </c>
      <c r="R28" s="48">
        <f t="shared" si="6"/>
        <v>0.3333333333333333</v>
      </c>
      <c r="S28" s="112"/>
      <c r="V28" s="4"/>
      <c r="W28" s="5"/>
      <c r="AB28" s="6">
        <v>27</v>
      </c>
      <c r="AC28" s="2"/>
      <c r="AD28" s="2"/>
      <c r="AE28" s="2"/>
    </row>
    <row r="29" spans="1:31" ht="15" customHeight="1">
      <c r="A29" s="86">
        <v>43827</v>
      </c>
      <c r="B29" s="70" t="s">
        <v>78</v>
      </c>
      <c r="C29" s="85"/>
      <c r="D29" s="85"/>
      <c r="E29" s="85"/>
      <c r="F29" s="85"/>
      <c r="G29" s="106">
        <f t="shared" si="0"/>
        <v>0</v>
      </c>
      <c r="H29" s="85"/>
      <c r="I29" s="85"/>
      <c r="J29" s="106">
        <f t="shared" si="1"/>
        <v>0</v>
      </c>
      <c r="K29" s="85"/>
      <c r="L29" s="85"/>
      <c r="M29" s="106">
        <f t="shared" si="2"/>
        <v>0</v>
      </c>
      <c r="N29" s="85"/>
      <c r="O29" s="95">
        <f t="shared" si="3"/>
        <v>0</v>
      </c>
      <c r="P29" s="96">
        <f t="shared" si="4"/>
        <v>0</v>
      </c>
      <c r="Q29" s="97">
        <f t="shared" si="5"/>
      </c>
      <c r="R29" s="48">
        <f t="shared" si="6"/>
      </c>
      <c r="S29" s="112"/>
      <c r="V29" s="4"/>
      <c r="AB29" s="6">
        <v>28</v>
      </c>
      <c r="AC29" s="2"/>
      <c r="AD29" s="2"/>
      <c r="AE29" s="2"/>
    </row>
    <row r="30" spans="1:31" ht="15" customHeight="1">
      <c r="A30" s="86">
        <v>43828</v>
      </c>
      <c r="B30" s="70" t="s">
        <v>40</v>
      </c>
      <c r="C30" s="85"/>
      <c r="D30" s="85"/>
      <c r="E30" s="85"/>
      <c r="F30" s="85"/>
      <c r="G30" s="106">
        <f t="shared" si="0"/>
        <v>0</v>
      </c>
      <c r="H30" s="85"/>
      <c r="I30" s="85"/>
      <c r="J30" s="106">
        <f t="shared" si="1"/>
        <v>0</v>
      </c>
      <c r="K30" s="85"/>
      <c r="L30" s="85"/>
      <c r="M30" s="106">
        <f t="shared" si="2"/>
        <v>0</v>
      </c>
      <c r="N30" s="85"/>
      <c r="O30" s="95">
        <f t="shared" si="3"/>
        <v>0</v>
      </c>
      <c r="P30" s="96">
        <f t="shared" si="4"/>
        <v>0</v>
      </c>
      <c r="Q30" s="97">
        <f t="shared" si="5"/>
      </c>
      <c r="R30" s="48">
        <f t="shared" si="6"/>
      </c>
      <c r="S30" s="112"/>
      <c r="V30" s="4"/>
      <c r="AB30" s="6">
        <v>29</v>
      </c>
      <c r="AC30" s="2"/>
      <c r="AD30" s="2"/>
      <c r="AE30" s="2"/>
    </row>
    <row r="31" spans="1:31" ht="15" customHeight="1">
      <c r="A31" s="86">
        <v>43829</v>
      </c>
      <c r="B31" s="87" t="s">
        <v>95</v>
      </c>
      <c r="C31" s="85">
        <v>0.3333333333333333</v>
      </c>
      <c r="D31" s="85"/>
      <c r="E31" s="85"/>
      <c r="F31" s="85"/>
      <c r="G31" s="106">
        <f t="shared" si="0"/>
        <v>0</v>
      </c>
      <c r="H31" s="85"/>
      <c r="I31" s="85"/>
      <c r="J31" s="106">
        <f t="shared" si="1"/>
        <v>0</v>
      </c>
      <c r="K31" s="85"/>
      <c r="L31" s="85"/>
      <c r="M31" s="106">
        <f t="shared" si="2"/>
        <v>0</v>
      </c>
      <c r="N31" s="85"/>
      <c r="O31" s="95">
        <f t="shared" si="3"/>
        <v>0</v>
      </c>
      <c r="P31" s="96">
        <f t="shared" si="4"/>
        <v>0</v>
      </c>
      <c r="Q31" s="97">
        <f t="shared" si="5"/>
      </c>
      <c r="R31" s="48">
        <f t="shared" si="6"/>
        <v>0.3333333333333333</v>
      </c>
      <c r="S31" s="112"/>
      <c r="V31" s="4"/>
      <c r="AB31" s="6">
        <v>30</v>
      </c>
      <c r="AC31" s="2"/>
      <c r="AD31" s="2"/>
      <c r="AE31" s="2"/>
    </row>
    <row r="32" spans="1:31" ht="15" customHeight="1" thickBot="1">
      <c r="A32" s="86">
        <v>43830</v>
      </c>
      <c r="B32" s="87" t="s">
        <v>91</v>
      </c>
      <c r="C32" s="85"/>
      <c r="D32" s="85"/>
      <c r="E32" s="85"/>
      <c r="F32" s="85"/>
      <c r="G32" s="106">
        <f t="shared" si="0"/>
        <v>0</v>
      </c>
      <c r="H32" s="85"/>
      <c r="I32" s="85"/>
      <c r="J32" s="106">
        <f t="shared" si="1"/>
        <v>0</v>
      </c>
      <c r="K32" s="85"/>
      <c r="L32" s="85"/>
      <c r="M32" s="106">
        <f t="shared" si="2"/>
        <v>0</v>
      </c>
      <c r="N32" s="85"/>
      <c r="O32" s="107">
        <f t="shared" si="3"/>
        <v>0</v>
      </c>
      <c r="P32" s="107">
        <f t="shared" si="4"/>
        <v>0</v>
      </c>
      <c r="Q32" s="97">
        <f t="shared" si="5"/>
      </c>
      <c r="R32" s="48">
        <f t="shared" si="6"/>
      </c>
      <c r="S32" s="112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9">
        <v>0.041666666666666664</v>
      </c>
      <c r="D33" s="89">
        <v>0.9166666666666666</v>
      </c>
      <c r="E33" s="26">
        <v>0.2604166666666667</v>
      </c>
      <c r="F33" s="43"/>
      <c r="G33" s="43"/>
      <c r="H33" s="43"/>
      <c r="I33" s="43"/>
      <c r="J33" s="43"/>
      <c r="K33" s="43"/>
      <c r="L33" s="12"/>
      <c r="M33" s="12"/>
      <c r="N33" s="12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89">
        <v>0.0006944444444444445</v>
      </c>
      <c r="D34" s="89">
        <v>0</v>
      </c>
      <c r="E34" s="26">
        <v>0.08333333333333333</v>
      </c>
      <c r="F34" s="43"/>
      <c r="G34" s="43"/>
      <c r="H34" s="43"/>
      <c r="I34" s="43"/>
      <c r="J34" s="43"/>
      <c r="K34" s="43"/>
      <c r="L34" s="12"/>
      <c r="M34" s="12"/>
      <c r="N34" s="12"/>
      <c r="O34" s="13"/>
      <c r="P34" s="13"/>
      <c r="Q34" s="14"/>
      <c r="R34" s="14"/>
      <c r="S34" s="15"/>
      <c r="AB34" s="11"/>
    </row>
    <row r="35" spans="1:28" ht="15" customHeight="1">
      <c r="A35" s="11"/>
      <c r="B35" s="53"/>
      <c r="C35" s="53"/>
      <c r="D35" s="53"/>
      <c r="E35" s="49" t="s">
        <v>86</v>
      </c>
      <c r="F35" s="82"/>
      <c r="G35" s="82"/>
      <c r="H35" s="82"/>
      <c r="I35" s="82"/>
      <c r="J35" s="82"/>
      <c r="K35" s="82"/>
      <c r="L35" s="50"/>
      <c r="M35" s="50"/>
      <c r="N35" s="50"/>
      <c r="O35" s="49"/>
      <c r="P35" s="50"/>
      <c r="Q35" s="49"/>
      <c r="R35" s="84"/>
      <c r="S35" s="83"/>
      <c r="T35" s="37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P35 M33:N35">
    <cfRule type="cellIs" priority="246" dxfId="1281" operator="equal" stopIfTrue="1">
      <formula>$D$35</formula>
    </cfRule>
  </conditionalFormatting>
  <conditionalFormatting sqref="U20">
    <cfRule type="cellIs" priority="244" dxfId="1285" operator="equal" stopIfTrue="1">
      <formula>"POSITIVO"</formula>
    </cfRule>
    <cfRule type="cellIs" priority="245" dxfId="1282" operator="equal" stopIfTrue="1">
      <formula>"NEGATIVO"</formula>
    </cfRule>
  </conditionalFormatting>
  <conditionalFormatting sqref="AD2:AD32">
    <cfRule type="cellIs" priority="243" dxfId="1282" operator="equal" stopIfTrue="1">
      <formula>"NÃO CUMPRIU"</formula>
    </cfRule>
  </conditionalFormatting>
  <conditionalFormatting sqref="A1:B1">
    <cfRule type="expression" priority="240" dxfId="1284" stopIfTrue="1">
      <formula>$B1="dom"</formula>
    </cfRule>
    <cfRule type="expression" priority="241" dxfId="1284" stopIfTrue="1">
      <formula>$B1="sab"</formula>
    </cfRule>
  </conditionalFormatting>
  <conditionalFormatting sqref="A2:A23">
    <cfRule type="expression" priority="210" dxfId="1284" stopIfTrue="1">
      <formula>$B2="dom"</formula>
    </cfRule>
    <cfRule type="expression" priority="211" dxfId="1284" stopIfTrue="1">
      <formula>$B2="sáb"</formula>
    </cfRule>
  </conditionalFormatting>
  <conditionalFormatting sqref="B2:B32">
    <cfRule type="expression" priority="206" dxfId="1284" stopIfTrue="1">
      <formula>$B2="dom"</formula>
    </cfRule>
    <cfRule type="expression" priority="207" dxfId="1284" stopIfTrue="1">
      <formula>$B2="sáb"</formula>
    </cfRule>
  </conditionalFormatting>
  <conditionalFormatting sqref="A2:B2 A3:A23 B3:B32">
    <cfRule type="expression" priority="177" dxfId="1286" stopIfTrue="1">
      <formula>$B2="dom"</formula>
    </cfRule>
    <cfRule type="expression" priority="178" dxfId="1286" stopIfTrue="1">
      <formula>$B2="sáb"</formula>
    </cfRule>
  </conditionalFormatting>
  <conditionalFormatting sqref="A2:B2 A3:A23 B3:B32">
    <cfRule type="expression" priority="150" dxfId="1287" stopIfTrue="1">
      <formula>$B2="dom"</formula>
    </cfRule>
    <cfRule type="expression" priority="151" dxfId="1284" stopIfTrue="1">
      <formula>$B2="sáb"</formula>
    </cfRule>
  </conditionalFormatting>
  <conditionalFormatting sqref="U6:U7">
    <cfRule type="cellIs" priority="71" dxfId="1283" operator="equal" stopIfTrue="1">
      <formula>$D$34</formula>
    </cfRule>
  </conditionalFormatting>
  <conditionalFormatting sqref="A24:A32">
    <cfRule type="expression" priority="65" dxfId="1284" stopIfTrue="1">
      <formula>$B24="dom"</formula>
    </cfRule>
    <cfRule type="expression" priority="66" dxfId="1284" stopIfTrue="1">
      <formula>$B24="sáb"</formula>
    </cfRule>
  </conditionalFormatting>
  <conditionalFormatting sqref="A24:A32">
    <cfRule type="expression" priority="52" dxfId="1286" stopIfTrue="1">
      <formula>$B24="dom"</formula>
    </cfRule>
    <cfRule type="expression" priority="53" dxfId="1286" stopIfTrue="1">
      <formula>$B24="sáb"</formula>
    </cfRule>
  </conditionalFormatting>
  <conditionalFormatting sqref="A24:A32">
    <cfRule type="expression" priority="50" dxfId="1287" stopIfTrue="1">
      <formula>$B24="dom"</formula>
    </cfRule>
    <cfRule type="expression" priority="51" dxfId="1284" stopIfTrue="1">
      <formula>$B24="sáb"</formula>
    </cfRule>
  </conditionalFormatting>
  <conditionalFormatting sqref="A2:B32">
    <cfRule type="expression" priority="126" dxfId="1284" stopIfTrue="1">
      <formula>$B2="dom"</formula>
    </cfRule>
    <cfRule type="expression" priority="127" dxfId="1284" stopIfTrue="1">
      <formula>$B2="sáb"</formula>
    </cfRule>
  </conditionalFormatting>
  <conditionalFormatting sqref="C2:C32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2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2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2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workbookViewId="0" topLeftCell="A1">
      <selection activeCell="S12" sqref="S12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5" width="9.28125" style="21" customWidth="1"/>
    <col min="16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2"/>
      <c r="AE1" s="25"/>
    </row>
    <row r="2" spans="1:31" ht="15" customHeight="1">
      <c r="A2" s="69">
        <v>43497</v>
      </c>
      <c r="B2" s="70" t="s">
        <v>94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J33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43498</v>
      </c>
      <c r="B3" s="70" t="s">
        <v>78</v>
      </c>
      <c r="C3" s="71"/>
      <c r="D3" s="71"/>
      <c r="E3" s="71"/>
      <c r="F3" s="71"/>
      <c r="G3" s="99">
        <f aca="true" t="shared" si="0" ref="G3:G29">IF(F3=$D$34,$D$34,IF((F3-E3)=$D$34,$D$34,IF((F3-E3)&lt;$C$33,$C$33,(F3-E3))))</f>
        <v>0</v>
      </c>
      <c r="H3" s="71"/>
      <c r="I3" s="71"/>
      <c r="J3" s="99">
        <f aca="true" t="shared" si="1" ref="J3:J29">IF(I3=$D$34,$D$34,IF((I3-H3)=$D$34,$D$34,IF((I3-H3)&lt;$C$33,$C$33,(I3-H3))))</f>
        <v>0</v>
      </c>
      <c r="K3" s="71"/>
      <c r="L3" s="71"/>
      <c r="M3" s="99">
        <f aca="true" t="shared" si="2" ref="M3:M29">IF(L3=$D$34,$D$34,IF((L3-K3)=$D$34,$D$34,IF((L3-K3)&lt;$C$33,$C$33,(L3-K3))))</f>
        <v>0</v>
      </c>
      <c r="N3" s="71"/>
      <c r="O3" s="100">
        <f aca="true" t="shared" si="3" ref="O3:O29">IF(N3&gt;$D$34,(N3-D3)-M3-J3-G3,IF(K3&gt;$D$34,(K3-D3)-J3-G3,IF(H3&gt;$D$34,(H3-D3)-G3,IF(E3&gt;$D$34,(E3-D3),$D$34))))</f>
        <v>0</v>
      </c>
      <c r="P3" s="101">
        <f aca="true" t="shared" si="4" ref="P3:P29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29">IF(OR((O3-C3)=$D$34,(O3-C3)&lt;$D$34),"",IF((O3-C3)&gt;$E$34,$E$34,(O3-C3)))</f>
      </c>
      <c r="R3" s="72">
        <f aca="true" t="shared" si="6" ref="R3:R29">IF(O3=C3,"",IF(O3&lt;C3,C3-O3,""))</f>
      </c>
      <c r="S3" s="111"/>
      <c r="U3" s="1">
        <f>O33</f>
        <v>0</v>
      </c>
      <c r="V3" s="2" t="s">
        <v>39</v>
      </c>
      <c r="X3" s="1">
        <f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43499</v>
      </c>
      <c r="B4" s="70" t="s">
        <v>40</v>
      </c>
      <c r="C4" s="71"/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</c>
      <c r="S4" s="111"/>
      <c r="U4" s="1"/>
      <c r="V4" s="8"/>
      <c r="X4" s="1">
        <f>SUMIF($S$2:$S$32,Z4,$R$2:$R$32)</f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43500</v>
      </c>
      <c r="B5" s="70" t="s">
        <v>95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>SUMIF($S$2:$S$32,Z5,$R$2:$R$32)</f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43501</v>
      </c>
      <c r="B6" s="70" t="s">
        <v>91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IF('JAN-2019'!$U$20="POSITIVO",'JAN-2019'!$U$19,D34)</f>
        <v>0</v>
      </c>
      <c r="V6" s="2" t="s">
        <v>42</v>
      </c>
      <c r="W6" s="19"/>
      <c r="X6" s="1">
        <f>SUMIF($S$2:$S$32,Z6,$R$2:$R$32)</f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43502</v>
      </c>
      <c r="B7" s="70" t="s">
        <v>92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IF('JAN-2019'!U20="NEGATIVO",'JAN-2019'!$U$19,D34)</f>
        <v>0</v>
      </c>
      <c r="V7" s="8" t="s">
        <v>43</v>
      </c>
      <c r="X7" s="1">
        <f>SUMIF($S$2:$S$32,Z7,$R$2:$R$32)</f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43503</v>
      </c>
      <c r="B8" s="70" t="s">
        <v>93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43504</v>
      </c>
      <c r="B9" s="70" t="s">
        <v>94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43505</v>
      </c>
      <c r="B10" s="70" t="s">
        <v>78</v>
      </c>
      <c r="C10" s="71"/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43506</v>
      </c>
      <c r="B11" s="70" t="s">
        <v>40</v>
      </c>
      <c r="C11" s="71"/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</c>
      <c r="S11" s="111"/>
      <c r="U11" s="1">
        <f>X9</f>
        <v>0</v>
      </c>
      <c r="V11" s="8" t="s">
        <v>37</v>
      </c>
      <c r="X11" s="1">
        <f>SUMIF($S$2:$S$32,Z11,$R$2:$R$32)</f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43507</v>
      </c>
      <c r="B12" s="70" t="s">
        <v>95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>SUMIF($S$2:$S$32,Z12,$R$2:$R$32)</f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43508</v>
      </c>
      <c r="B13" s="70" t="s">
        <v>91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/>
      <c r="X13" s="1">
        <f>SUMIF($S$2:$S$32,Z13,$R$2:$R$32)</f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43509</v>
      </c>
      <c r="B14" s="70" t="s">
        <v>92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/>
      <c r="V14" s="36"/>
      <c r="X14" s="1">
        <f>SUMIF($S$2:$S$32,Z14,$R$2:$R$32)</f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43510</v>
      </c>
      <c r="B15" s="70" t="s">
        <v>93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>SUMIF($S$2:$S$32,Z15,$R$2:$R$32)</f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43511</v>
      </c>
      <c r="B16" s="70" t="s">
        <v>94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/>
      <c r="X16" s="1">
        <f>SUMIF($S$2:$S$32,Z16,$R$2:$R$32)</f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43512</v>
      </c>
      <c r="B17" s="70" t="s">
        <v>78</v>
      </c>
      <c r="C17" s="71"/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</c>
      <c r="S17" s="111"/>
      <c r="U17" s="30"/>
      <c r="V17" s="31"/>
      <c r="X17" s="1">
        <f>SUMIF($S$2:$S$32,Z17,$R$2:$R$32)</f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43513</v>
      </c>
      <c r="B18" s="70" t="s">
        <v>40</v>
      </c>
      <c r="C18" s="71"/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</c>
      <c r="S18" s="111"/>
      <c r="X18" s="1">
        <f>SUMIF($S$2:$S$32,Z18,$R$2:$R$32)</f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43514</v>
      </c>
      <c r="B19" s="70" t="s">
        <v>95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>SUMIF($S$2:$S$32,Z19,$R$2:$R$32)</f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43515</v>
      </c>
      <c r="B20" s="70" t="s">
        <v>91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>SUMIF($S$2:$S$32,Z20,$R$2:$R$32)</f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43516</v>
      </c>
      <c r="B21" s="70" t="s">
        <v>92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>SUMIF($S$2:$S$32,Z21,$R$2:$R$32)</f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43517</v>
      </c>
      <c r="B22" s="70" t="s">
        <v>93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U22" s="57"/>
      <c r="V22" s="58"/>
      <c r="X22" s="1">
        <f>SUMIF($S$2:$S$32,Z22,$R$2:$R$32)</f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43518</v>
      </c>
      <c r="B23" s="70" t="s">
        <v>94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U23" s="57"/>
      <c r="V23" s="58"/>
      <c r="X23" s="1">
        <f>SUMIF($S$2:$S$32,Z23,$R$2:$R$32)</f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43519</v>
      </c>
      <c r="B24" s="70" t="s">
        <v>78</v>
      </c>
      <c r="C24" s="71"/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</c>
      <c r="S24" s="111"/>
      <c r="U24" s="59"/>
      <c r="V24" s="60"/>
      <c r="W24" s="5"/>
      <c r="X24" s="1">
        <f>SUMIF($S$2:$S$32,Z24,$R$2:$R$32)</f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43520</v>
      </c>
      <c r="B25" s="70" t="s">
        <v>40</v>
      </c>
      <c r="C25" s="71"/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</c>
      <c r="S25" s="111"/>
      <c r="U25" s="58"/>
      <c r="V25" s="58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43521</v>
      </c>
      <c r="B26" s="70" t="s">
        <v>95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U26" s="57"/>
      <c r="V26" s="58"/>
      <c r="W26" s="10"/>
      <c r="X26" s="5"/>
      <c r="Y26" s="5"/>
      <c r="AB26" s="6">
        <v>25</v>
      </c>
      <c r="AC26" s="2"/>
      <c r="AD26" s="2"/>
      <c r="AE26" s="2"/>
    </row>
    <row r="27" spans="1:31" ht="15" customHeight="1">
      <c r="A27" s="69">
        <v>43522</v>
      </c>
      <c r="B27" s="70" t="s">
        <v>91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U27" s="57"/>
      <c r="V27" s="57"/>
      <c r="W27" s="10"/>
      <c r="AB27" s="6">
        <v>26</v>
      </c>
      <c r="AC27" s="2"/>
      <c r="AD27" s="2"/>
      <c r="AE27" s="2"/>
    </row>
    <row r="28" spans="1:31" ht="15" customHeight="1">
      <c r="A28" s="69">
        <v>43523</v>
      </c>
      <c r="B28" s="70" t="s">
        <v>92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U28" s="57"/>
      <c r="V28" s="57"/>
      <c r="W28" s="5"/>
      <c r="AB28" s="6">
        <v>27</v>
      </c>
      <c r="AC28" s="2"/>
      <c r="AD28" s="2"/>
      <c r="AE28" s="2"/>
    </row>
    <row r="29" spans="1:31" ht="15" customHeight="1">
      <c r="A29" s="69">
        <v>43524</v>
      </c>
      <c r="B29" s="70" t="s">
        <v>93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U29" s="57"/>
      <c r="V29" s="57"/>
      <c r="AB29" s="6">
        <v>28</v>
      </c>
      <c r="AC29" s="2"/>
      <c r="AD29" s="2"/>
      <c r="AE29" s="2"/>
    </row>
    <row r="30" spans="1:31" ht="15" customHeight="1">
      <c r="A30" s="77"/>
      <c r="B30" s="78"/>
      <c r="C30" s="71"/>
      <c r="D30" s="71"/>
      <c r="E30" s="71"/>
      <c r="F30" s="71"/>
      <c r="G30" s="71"/>
      <c r="H30" s="72">
        <f>IF((F30-E30)=$D$34,$D$34,IF((F30-E30)&lt;$C$33,$C$33,(F30-E30)))</f>
        <v>0</v>
      </c>
      <c r="I30" s="71"/>
      <c r="J30" s="72">
        <f>IF(AD30="NÃO CUMPRIU",((IF(D30&gt;$C$34,(G30-D30)-H30,$D$34))-I30)-$C$33,(IF(D30&gt;$C$34,(G30-D30)-H30,$D$34))-I30)</f>
        <v>0</v>
      </c>
      <c r="K30" s="72"/>
      <c r="L30" s="72"/>
      <c r="M30" s="72"/>
      <c r="N30" s="72"/>
      <c r="O30" s="72">
        <f>IF(G30&gt;$D$33,G30-$D$33,$D$34)</f>
        <v>0</v>
      </c>
      <c r="P30" s="72">
        <f>IF(OR((J30-C30)=$D$34,(J30-C30)&lt;$D$34),"",IF((J30-C30)&gt;$E$34,$E$34,(J30-C30)))</f>
      </c>
      <c r="Q30" s="72">
        <f>IF(J30=C30,"",IF(J30&lt;C30,C30-J30,""))</f>
      </c>
      <c r="R30" s="72"/>
      <c r="S30" s="73"/>
      <c r="U30" s="57"/>
      <c r="V30" s="57"/>
      <c r="AB30" s="6">
        <v>29</v>
      </c>
      <c r="AC30" s="2"/>
      <c r="AD30" s="2"/>
      <c r="AE30" s="2"/>
    </row>
    <row r="31" spans="1:31" ht="15" customHeight="1">
      <c r="A31" s="77"/>
      <c r="B31" s="78"/>
      <c r="C31" s="71"/>
      <c r="D31" s="71"/>
      <c r="E31" s="71"/>
      <c r="F31" s="71"/>
      <c r="G31" s="71"/>
      <c r="H31" s="72">
        <f>IF((F31-E31)=$D$34,$D$34,IF((F31-E31)&lt;$C$33,$C$33,(F31-E31)))</f>
        <v>0</v>
      </c>
      <c r="I31" s="71"/>
      <c r="J31" s="72">
        <f>IF(AD31="NÃO CUMPRIU",((IF(D31&gt;$C$34,(G31-D31)-H31,$D$34))-I31)-$C$33,(IF(D31&gt;$C$34,(G31-D31)-H31,$D$34))-I31)</f>
        <v>0</v>
      </c>
      <c r="K31" s="72"/>
      <c r="L31" s="72"/>
      <c r="M31" s="72"/>
      <c r="N31" s="72"/>
      <c r="O31" s="72">
        <f>IF(G31&gt;$D$33,G31-$D$33,$D$34)</f>
        <v>0</v>
      </c>
      <c r="P31" s="72">
        <f>IF(OR((J31-C31)=$D$34,(J31-C31)&lt;$D$34),"",IF((J31-C31)&gt;$E$34,$E$34,(J31-C31)))</f>
      </c>
      <c r="Q31" s="72">
        <f>IF(J31=C31,"",IF(J31&lt;C31,C31-J31,""))</f>
      </c>
      <c r="R31" s="72"/>
      <c r="S31" s="73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>
        <f>IF((F32-E32)=$D$34,$D$34,IF((F32-E32)&lt;$C$33,$C$33,(F32-E32)))</f>
        <v>0</v>
      </c>
      <c r="I32" s="71"/>
      <c r="J32" s="79">
        <f>IF(AD32="NÃO CUMPRIU",((IF(D32&gt;$C$34,(G32-D32)-H32,$D$34))-I32)-$C$33,(IF(D32&gt;$C$34,(G32-D32)-H32,$D$34))-I32)</f>
        <v>0</v>
      </c>
      <c r="K32" s="72"/>
      <c r="L32" s="72"/>
      <c r="M32" s="72"/>
      <c r="N32" s="72"/>
      <c r="O32" s="79">
        <f>IF(G32&gt;$D$33,G32-$D$33,$D$34)</f>
        <v>0</v>
      </c>
      <c r="P32" s="79">
        <f>IF(OR((J32-C32)=$D$34,(J32-C32)&lt;$D$34),"",IF((J32-C32)&gt;$E$34,$E$34,(J32-C32)))</f>
      </c>
      <c r="Q32" s="72">
        <f>IF(J32=C32,"",IF(J32&lt;C32,C32-J32,""))</f>
      </c>
      <c r="R32" s="72"/>
      <c r="S32" s="73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8">
        <v>0.041666666666666664</v>
      </c>
      <c r="D33" s="88">
        <v>0.9166666666666666</v>
      </c>
      <c r="E33" s="52">
        <v>0.2604166666666667</v>
      </c>
      <c r="F33" s="52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91">
        <v>0.0006944444444444445</v>
      </c>
      <c r="D34" s="91">
        <v>0</v>
      </c>
      <c r="E34" s="26">
        <v>0.08333333333333333</v>
      </c>
      <c r="F34" s="8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2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U1:V1"/>
    <mergeCell ref="U5:V5"/>
  </mergeCells>
  <conditionalFormatting sqref="J34:O34 I33:I34 J30:O32 H30:H34">
    <cfRule type="cellIs" priority="202" dxfId="1281" operator="equal" stopIfTrue="1">
      <formula>$D$34</formula>
    </cfRule>
  </conditionalFormatting>
  <conditionalFormatting sqref="U20">
    <cfRule type="cellIs" priority="200" dxfId="1285" operator="equal" stopIfTrue="1">
      <formula>"POSITIVO"</formula>
    </cfRule>
    <cfRule type="cellIs" priority="201" dxfId="1282" operator="equal" stopIfTrue="1">
      <formula>"NEGATIVO"</formula>
    </cfRule>
  </conditionalFormatting>
  <conditionalFormatting sqref="AD2:AD32">
    <cfRule type="cellIs" priority="199" dxfId="1282" operator="equal" stopIfTrue="1">
      <formula>"NÃO CUMPRIU"</formula>
    </cfRule>
  </conditionalFormatting>
  <conditionalFormatting sqref="U6:U7">
    <cfRule type="cellIs" priority="198" dxfId="1283" operator="equal" stopIfTrue="1">
      <formula>$D$34</formula>
    </cfRule>
  </conditionalFormatting>
  <conditionalFormatting sqref="S30:S32">
    <cfRule type="expression" priority="86" dxfId="1284" stopIfTrue="1">
      <formula>$B30="dom"</formula>
    </cfRule>
    <cfRule type="expression" priority="87" dxfId="1284" stopIfTrue="1">
      <formula>$B30="sáb"</formula>
    </cfRule>
  </conditionalFormatting>
  <conditionalFormatting sqref="P30:P32">
    <cfRule type="expression" priority="51" dxfId="1284" stopIfTrue="1">
      <formula>$B30="dom"</formula>
    </cfRule>
    <cfRule type="expression" priority="52" dxfId="1284" stopIfTrue="1">
      <formula>$B30="sab"</formula>
    </cfRule>
  </conditionalFormatting>
  <conditionalFormatting sqref="A2:B2 A4 A6 A8 A10 A12 A14 A16 A18 A20 A22 A24 A26 A28 B3:B29">
    <cfRule type="expression" priority="27" dxfId="1284" stopIfTrue="1">
      <formula>$B2="dom"</formula>
    </cfRule>
    <cfRule type="expression" priority="28" dxfId="1284" stopIfTrue="1">
      <formula>$B2="sáb"</formula>
    </cfRule>
  </conditionalFormatting>
  <conditionalFormatting sqref="A2:B29 A30:S32">
    <cfRule type="expression" priority="29" dxfId="1284" stopIfTrue="1">
      <formula>$B2="dom"</formula>
    </cfRule>
    <cfRule type="expression" priority="30" dxfId="1284" stopIfTrue="1">
      <formula>$B2="sáb"</formula>
    </cfRule>
    <cfRule type="expression" priority="63" dxfId="1284" stopIfTrue="1">
      <formula>$B2="dom"</formula>
    </cfRule>
    <cfRule type="expression" priority="64" dxfId="1284" stopIfTrue="1">
      <formula>$B2="sáb"</formula>
    </cfRule>
    <cfRule type="expression" priority="109" dxfId="1284" stopIfTrue="1">
      <formula>$B2="dom"</formula>
    </cfRule>
    <cfRule type="expression" priority="110" dxfId="1284" stopIfTrue="1">
      <formula>$B2="sab"</formula>
    </cfRule>
    <cfRule type="expression" priority="196" dxfId="1284" stopIfTrue="1">
      <formula>$B2="dom"</formula>
    </cfRule>
    <cfRule type="expression" priority="197" dxfId="1284" stopIfTrue="1">
      <formula>$B2="sab"</formula>
    </cfRule>
  </conditionalFormatting>
  <conditionalFormatting sqref="Q2:Q29">
    <cfRule type="expression" priority="2" dxfId="1284" stopIfTrue="1">
      <formula>$B2="dom"</formula>
    </cfRule>
    <cfRule type="expression" priority="3" dxfId="1284" stopIfTrue="1">
      <formula>$B2="sáb"</formula>
    </cfRule>
  </conditionalFormatting>
  <conditionalFormatting sqref="C2:C29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C2:C29">
    <cfRule type="expression" priority="25" dxfId="1284" stopIfTrue="1">
      <formula>$B2="dom"</formula>
    </cfRule>
    <cfRule type="expression" priority="26" dxfId="1284" stopIfTrue="1">
      <formula>$B2="sáb"</formula>
    </cfRule>
  </conditionalFormatting>
  <conditionalFormatting sqref="D2:F29">
    <cfRule type="expression" priority="21" dxfId="1284" stopIfTrue="1">
      <formula>$B2="dom"</formula>
    </cfRule>
    <cfRule type="expression" priority="22" dxfId="1284" stopIfTrue="1">
      <formula>$B2="sáb"</formula>
    </cfRule>
  </conditionalFormatting>
  <conditionalFormatting sqref="G2:N29">
    <cfRule type="expression" priority="19" dxfId="1284" stopIfTrue="1">
      <formula>$B2="dom"</formula>
    </cfRule>
    <cfRule type="expression" priority="20" dxfId="1284" stopIfTrue="1">
      <formula>$B2="sab"</formula>
    </cfRule>
  </conditionalFormatting>
  <conditionalFormatting sqref="D2:N29">
    <cfRule type="expression" priority="17" dxfId="1284" stopIfTrue="1">
      <formula>$B2="dom"</formula>
    </cfRule>
    <cfRule type="expression" priority="18" dxfId="1284" stopIfTrue="1">
      <formula>$B2="sáb"</formula>
    </cfRule>
  </conditionalFormatting>
  <conditionalFormatting sqref="R2:S29">
    <cfRule type="expression" priority="15" dxfId="1284" stopIfTrue="1">
      <formula>$B2="dom"</formula>
    </cfRule>
    <cfRule type="expression" priority="16" dxfId="1284" stopIfTrue="1">
      <formula>$B2="sáb"</formula>
    </cfRule>
  </conditionalFormatting>
  <conditionalFormatting sqref="O2:O29">
    <cfRule type="cellIs" priority="14" dxfId="1281" operator="equal" stopIfTrue="1">
      <formula>$D$34</formula>
    </cfRule>
  </conditionalFormatting>
  <conditionalFormatting sqref="O2:O29">
    <cfRule type="expression" priority="12" dxfId="1284" stopIfTrue="1">
      <formula>$B2="dom"</formula>
    </cfRule>
    <cfRule type="expression" priority="13" dxfId="1284" stopIfTrue="1">
      <formula>$B2="sab"</formula>
    </cfRule>
  </conditionalFormatting>
  <conditionalFormatting sqref="P2:P29">
    <cfRule type="cellIs" priority="11" dxfId="1281" operator="equal" stopIfTrue="1">
      <formula>$D$34</formula>
    </cfRule>
  </conditionalFormatting>
  <conditionalFormatting sqref="P2:P29">
    <cfRule type="expression" priority="9" dxfId="1284" stopIfTrue="1">
      <formula>$B2="dom"</formula>
    </cfRule>
    <cfRule type="expression" priority="10" dxfId="1284" stopIfTrue="1">
      <formula>$B2="sab"</formula>
    </cfRule>
  </conditionalFormatting>
  <conditionalFormatting sqref="R2:S29 O2:P29">
    <cfRule type="expression" priority="7" dxfId="1284" stopIfTrue="1">
      <formula>$B2="dom"</formula>
    </cfRule>
    <cfRule type="expression" priority="8" dxfId="1284" stopIfTrue="1">
      <formula>$B2="sáb"</formula>
    </cfRule>
  </conditionalFormatting>
  <conditionalFormatting sqref="Q2:Q29">
    <cfRule type="cellIs" priority="6" dxfId="1281" operator="equal" stopIfTrue="1">
      <formula>$D$34</formula>
    </cfRule>
  </conditionalFormatting>
  <conditionalFormatting sqref="Q2:Q29">
    <cfRule type="expression" priority="4" dxfId="1284" stopIfTrue="1">
      <formula>$B2="dom"</formula>
    </cfRule>
    <cfRule type="expression" priority="5" dxfId="1284" stopIfTrue="1">
      <formula>$B2="sab"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S26" sqref="S26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5" width="9.28125" style="21" customWidth="1"/>
    <col min="16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37" width="9.140625" style="4" customWidth="1"/>
    <col min="38" max="16384" width="9.140625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8">
        <v>43525</v>
      </c>
      <c r="B2" s="70" t="s">
        <v>94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J33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8">
        <v>43526</v>
      </c>
      <c r="B3" s="70" t="s">
        <v>78</v>
      </c>
      <c r="C3" s="71"/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</c>
      <c r="S3" s="111"/>
      <c r="U3" s="1">
        <f>O33</f>
        <v>0</v>
      </c>
      <c r="V3" s="2" t="s">
        <v>39</v>
      </c>
      <c r="X3" s="1">
        <f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8">
        <v>43527</v>
      </c>
      <c r="B4" s="70" t="s">
        <v>40</v>
      </c>
      <c r="C4" s="71"/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</c>
      <c r="S4" s="111"/>
      <c r="U4" s="1"/>
      <c r="V4" s="8"/>
      <c r="X4" s="1">
        <f>SUMIF($S$2:$S$32,Z4,$R$2:$R$32)</f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86">
        <v>43528</v>
      </c>
      <c r="B5" s="87" t="s">
        <v>95</v>
      </c>
      <c r="C5" s="85"/>
      <c r="D5" s="85"/>
      <c r="E5" s="85"/>
      <c r="F5" s="85"/>
      <c r="G5" s="106">
        <f t="shared" si="0"/>
        <v>0</v>
      </c>
      <c r="H5" s="85"/>
      <c r="I5" s="85"/>
      <c r="J5" s="106">
        <f t="shared" si="1"/>
        <v>0</v>
      </c>
      <c r="K5" s="85"/>
      <c r="L5" s="85"/>
      <c r="M5" s="106">
        <f t="shared" si="2"/>
        <v>0</v>
      </c>
      <c r="N5" s="85"/>
      <c r="O5" s="95">
        <f t="shared" si="3"/>
        <v>0</v>
      </c>
      <c r="P5" s="96">
        <f t="shared" si="4"/>
        <v>0</v>
      </c>
      <c r="Q5" s="97">
        <f t="shared" si="5"/>
      </c>
      <c r="R5" s="48">
        <f t="shared" si="6"/>
      </c>
      <c r="S5" s="112"/>
      <c r="U5" s="113" t="s">
        <v>35</v>
      </c>
      <c r="V5" s="113"/>
      <c r="W5" s="19"/>
      <c r="X5" s="1">
        <f>SUMIF($S$2:$S$32,Z5,$R$2:$R$32)</f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86">
        <v>43529</v>
      </c>
      <c r="B6" s="87" t="s">
        <v>91</v>
      </c>
      <c r="C6" s="85"/>
      <c r="D6" s="85"/>
      <c r="E6" s="85"/>
      <c r="F6" s="85"/>
      <c r="G6" s="106">
        <f t="shared" si="0"/>
        <v>0</v>
      </c>
      <c r="H6" s="85"/>
      <c r="I6" s="85"/>
      <c r="J6" s="106">
        <f t="shared" si="1"/>
        <v>0</v>
      </c>
      <c r="K6" s="85"/>
      <c r="L6" s="85"/>
      <c r="M6" s="106">
        <f t="shared" si="2"/>
        <v>0</v>
      </c>
      <c r="N6" s="85"/>
      <c r="O6" s="95">
        <f t="shared" si="3"/>
        <v>0</v>
      </c>
      <c r="P6" s="96">
        <f t="shared" si="4"/>
        <v>0</v>
      </c>
      <c r="Q6" s="97">
        <f t="shared" si="5"/>
      </c>
      <c r="R6" s="48">
        <f t="shared" si="6"/>
      </c>
      <c r="S6" s="112"/>
      <c r="U6" s="90">
        <f>IF('FEV-2019'!$U$20="POSITIVO",'FEV-2019'!$U$19,D34)</f>
        <v>0</v>
      </c>
      <c r="V6" s="2" t="s">
        <v>42</v>
      </c>
      <c r="W6" s="19"/>
      <c r="X6" s="1">
        <f>SUMIF($S$2:$S$32,Z6,$R$2:$R$32)</f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86">
        <v>43530</v>
      </c>
      <c r="B7" s="87" t="s">
        <v>92</v>
      </c>
      <c r="C7" s="85"/>
      <c r="D7" s="85"/>
      <c r="E7" s="85"/>
      <c r="F7" s="85"/>
      <c r="G7" s="106">
        <f t="shared" si="0"/>
        <v>0</v>
      </c>
      <c r="H7" s="85"/>
      <c r="I7" s="85"/>
      <c r="J7" s="106">
        <f t="shared" si="1"/>
        <v>0</v>
      </c>
      <c r="K7" s="85"/>
      <c r="L7" s="85"/>
      <c r="M7" s="106">
        <f t="shared" si="2"/>
        <v>0</v>
      </c>
      <c r="N7" s="85"/>
      <c r="O7" s="95">
        <f t="shared" si="3"/>
        <v>0</v>
      </c>
      <c r="P7" s="96">
        <f t="shared" si="4"/>
        <v>0</v>
      </c>
      <c r="Q7" s="97">
        <f t="shared" si="5"/>
      </c>
      <c r="R7" s="48">
        <f t="shared" si="6"/>
      </c>
      <c r="S7" s="112"/>
      <c r="U7" s="90">
        <f>IF('FEV-2019'!U20="NEGATIVO",'FEV-2019'!$U$19,D34)</f>
        <v>0</v>
      </c>
      <c r="V7" s="8" t="s">
        <v>43</v>
      </c>
      <c r="X7" s="1">
        <f>SUMIF($S$2:$S$32,Z7,$R$2:$R$32)</f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8">
        <v>43531</v>
      </c>
      <c r="B8" s="70" t="s">
        <v>93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8">
        <v>43532</v>
      </c>
      <c r="B9" s="70" t="s">
        <v>94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8">
        <v>43533</v>
      </c>
      <c r="B10" s="70" t="s">
        <v>78</v>
      </c>
      <c r="C10" s="71"/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</c>
      <c r="S10" s="111"/>
      <c r="U10" s="1">
        <f>X8</f>
        <v>0</v>
      </c>
      <c r="V10" s="8" t="s">
        <v>36</v>
      </c>
      <c r="X10" s="1">
        <f aca="true" t="shared" si="7" ref="X10:X25"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8">
        <v>43534</v>
      </c>
      <c r="B11" s="70" t="s">
        <v>40</v>
      </c>
      <c r="C11" s="71"/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8">
        <v>43535</v>
      </c>
      <c r="B12" s="70" t="s">
        <v>95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8">
        <v>43536</v>
      </c>
      <c r="B13" s="70" t="s">
        <v>91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/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8">
        <v>43537</v>
      </c>
      <c r="B14" s="70" t="s">
        <v>92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/>
      <c r="V14" s="36"/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8">
        <v>43538</v>
      </c>
      <c r="B15" s="70" t="s">
        <v>93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8">
        <v>43539</v>
      </c>
      <c r="B16" s="70" t="s">
        <v>94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/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8">
        <v>43540</v>
      </c>
      <c r="B17" s="70" t="s">
        <v>78</v>
      </c>
      <c r="C17" s="71"/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</c>
      <c r="S17" s="111"/>
      <c r="U17" s="30"/>
      <c r="V17" s="31"/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8">
        <v>43541</v>
      </c>
      <c r="B18" s="70" t="s">
        <v>40</v>
      </c>
      <c r="C18" s="71"/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8">
        <v>43542</v>
      </c>
      <c r="B19" s="70" t="s">
        <v>95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>SUMIF($S$2:$S$32,Z19,$R$2:$R$32)</f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8">
        <v>43543</v>
      </c>
      <c r="B20" s="70" t="s">
        <v>91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8">
        <v>43544</v>
      </c>
      <c r="B21" s="70" t="s">
        <v>92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8">
        <v>43545</v>
      </c>
      <c r="B22" s="70" t="s">
        <v>93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8">
        <v>43546</v>
      </c>
      <c r="B23" s="70" t="s">
        <v>94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8">
        <v>43547</v>
      </c>
      <c r="B24" s="70" t="s">
        <v>78</v>
      </c>
      <c r="C24" s="71"/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8">
        <v>43548</v>
      </c>
      <c r="B25" s="70" t="s">
        <v>40</v>
      </c>
      <c r="C25" s="71"/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8">
        <v>43549</v>
      </c>
      <c r="B26" s="70" t="s">
        <v>95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8">
        <v>43550</v>
      </c>
      <c r="B27" s="70" t="s">
        <v>91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8">
        <v>43551</v>
      </c>
      <c r="B28" s="70" t="s">
        <v>92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8">
        <v>43552</v>
      </c>
      <c r="B29" s="70" t="s">
        <v>93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8">
        <v>43553</v>
      </c>
      <c r="B30" s="70" t="s">
        <v>94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8">
        <v>43554</v>
      </c>
      <c r="B31" s="70" t="s">
        <v>78</v>
      </c>
      <c r="C31" s="71"/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8">
        <v>43555</v>
      </c>
      <c r="B32" s="70" t="s">
        <v>40</v>
      </c>
      <c r="C32" s="71"/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107">
        <f>IF(AND(N32&gt;$D$34,N32&gt;$D$33),(N32-$D$33),IF(AND(K32&gt;$D$34,K32&gt;$D$33),(K32-$D$33),IF(AND(H32&gt;$D$34,H32&gt;$D$33),(H32-$D$33),IF(AND(E32&gt;$D$34,E32&gt;$D$33),(E32-$D$33),$D$34))))</f>
        <v>0</v>
      </c>
      <c r="Q32" s="102">
        <f t="shared" si="5"/>
      </c>
      <c r="R32" s="72">
        <f t="shared" si="6"/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8">
        <v>0.041666666666666664</v>
      </c>
      <c r="D33" s="88">
        <v>0.9166666666666666</v>
      </c>
      <c r="E33" s="52">
        <v>0.2604166666666667</v>
      </c>
      <c r="F33" s="26">
        <v>0.3333333333333333</v>
      </c>
      <c r="G33" s="26"/>
      <c r="H33" s="26"/>
      <c r="I33" s="26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83</v>
      </c>
      <c r="G34" s="50"/>
      <c r="H34" s="50"/>
      <c r="I34" s="50"/>
      <c r="J34" s="50"/>
      <c r="K34" s="50"/>
      <c r="L34" s="50"/>
      <c r="M34" s="50"/>
      <c r="N34" s="50"/>
      <c r="O34" s="12"/>
      <c r="P34" s="12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2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195" dxfId="1285" operator="equal" stopIfTrue="1">
      <formula>"POSITIVO"</formula>
    </cfRule>
    <cfRule type="cellIs" priority="196" dxfId="1282" operator="equal" stopIfTrue="1">
      <formula>"NEGATIVO"</formula>
    </cfRule>
  </conditionalFormatting>
  <conditionalFormatting sqref="AD2:AD32">
    <cfRule type="cellIs" priority="194" dxfId="1282" operator="equal" stopIfTrue="1">
      <formula>"NÃO CUMPRIU"</formula>
    </cfRule>
  </conditionalFormatting>
  <conditionalFormatting sqref="A2:A4 A8:A32">
    <cfRule type="expression" priority="174" dxfId="1284" stopIfTrue="1">
      <formula>$B2="dom"</formula>
    </cfRule>
    <cfRule type="expression" priority="175" dxfId="1284" stopIfTrue="1">
      <formula>$B2="sáb"</formula>
    </cfRule>
  </conditionalFormatting>
  <conditionalFormatting sqref="H34:O34">
    <cfRule type="cellIs" priority="78" dxfId="1281" operator="equal" stopIfTrue="1">
      <formula>$D$34</formula>
    </cfRule>
  </conditionalFormatting>
  <conditionalFormatting sqref="U6:U7">
    <cfRule type="cellIs" priority="77" dxfId="1283" operator="equal" stopIfTrue="1">
      <formula>$D$34</formula>
    </cfRule>
  </conditionalFormatting>
  <conditionalFormatting sqref="A5:A7">
    <cfRule type="expression" priority="65" dxfId="1284" stopIfTrue="1">
      <formula>$B5="dom"</formula>
    </cfRule>
    <cfRule type="expression" priority="66" dxfId="1284" stopIfTrue="1">
      <formula>$B5="sáb"</formula>
    </cfRule>
  </conditionalFormatting>
  <conditionalFormatting sqref="A5:A7">
    <cfRule type="expression" priority="52" dxfId="1286" stopIfTrue="1">
      <formula>$B5="dom"</formula>
    </cfRule>
    <cfRule type="expression" priority="53" dxfId="1286" stopIfTrue="1">
      <formula>$B5="sáb"</formula>
    </cfRule>
  </conditionalFormatting>
  <conditionalFormatting sqref="A5:A7">
    <cfRule type="expression" priority="50" dxfId="1287" stopIfTrue="1">
      <formula>$B5="dom"</formula>
    </cfRule>
    <cfRule type="expression" priority="51" dxfId="1284" stopIfTrue="1">
      <formula>$B5="sáb"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cellIs" priority="1" dxfId="1281" operator="equal" stopIfTrue="1">
      <formula>$D$34</formula>
    </cfRule>
  </conditionalFormatting>
  <conditionalFormatting sqref="A2:S32">
    <cfRule type="expression" priority="2" dxfId="1284" stopIfTrue="1">
      <formula>$B2="dom"</formula>
    </cfRule>
    <cfRule type="expression" priority="3" dxfId="1284" stopIfTrue="1">
      <formula>$B2="sáb"</formula>
    </cfRule>
    <cfRule type="expression" priority="4" dxfId="1284" stopIfTrue="1">
      <formula>$B2="dom"</formula>
    </cfRule>
    <cfRule type="expression" priority="5" dxfId="1284" stopIfTrue="1">
      <formula>$B2="sab"</formula>
    </cfRule>
    <cfRule type="expression" priority="6" dxfId="1284" stopIfTrue="1">
      <formula>$B2="dom"</formula>
    </cfRule>
    <cfRule type="expression" priority="7" dxfId="1284" stopIfTrue="1">
      <formula>$B2="sáb"</formula>
    </cfRule>
    <cfRule type="expression" priority="8" dxfId="1284" stopIfTrue="1">
      <formula>$B2="dom"</formula>
    </cfRule>
    <cfRule type="expression" priority="9" dxfId="1284" stopIfTrue="1">
      <formula>$B2="sab"</formula>
    </cfRule>
    <cfRule type="expression" priority="10" dxfId="1284" stopIfTrue="1">
      <formula>$B2="dom"</formula>
    </cfRule>
    <cfRule type="expression" priority="11" dxfId="1284" stopIfTrue="1">
      <formula>$B2="sab"</formula>
    </cfRule>
    <cfRule type="expression" priority="28" dxfId="1284" stopIfTrue="1">
      <formula>$B2="dom"</formula>
    </cfRule>
    <cfRule type="expression" priority="29" dxfId="1284" stopIfTrue="1">
      <formula>$B2="sáb"</formula>
    </cfRule>
    <cfRule type="expression" priority="30" dxfId="1284" stopIfTrue="1">
      <formula>$B2="dom"</formula>
    </cfRule>
    <cfRule type="expression" priority="31" dxfId="1284" stopIfTrue="1">
      <formula>$B2="sab"</formula>
    </cfRule>
    <cfRule type="expression" priority="36" dxfId="1284" stopIfTrue="1">
      <formula>$B2="dom"</formula>
    </cfRule>
    <cfRule type="expression" priority="37" dxfId="1284" stopIfTrue="1">
      <formula>$B2="sáb"</formula>
    </cfRule>
    <cfRule type="expression" priority="128" dxfId="1284" stopIfTrue="1">
      <formula>$B2="dom"</formula>
    </cfRule>
    <cfRule type="expression" priority="129" dxfId="1284" stopIfTrue="1">
      <formula>$B2="sáb"</formula>
    </cfRule>
    <cfRule type="expression" priority="172" dxfId="1284" stopIfTrue="1">
      <formula>$B2="dom"</formula>
    </cfRule>
    <cfRule type="expression" priority="173" dxfId="1284" stopIfTrue="1">
      <formula>$B2="sáb"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S26" sqref="S26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8"/>
      <c r="AE1" s="25"/>
    </row>
    <row r="2" spans="1:31" ht="15" customHeight="1">
      <c r="A2" s="69">
        <v>43556</v>
      </c>
      <c r="B2" s="70" t="s">
        <v>95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43557</v>
      </c>
      <c r="B3" s="70" t="s">
        <v>91</v>
      </c>
      <c r="C3" s="71">
        <v>0.3333333333333333</v>
      </c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43558</v>
      </c>
      <c r="B4" s="70" t="s">
        <v>92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43559</v>
      </c>
      <c r="B5" s="70" t="s">
        <v>93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43560</v>
      </c>
      <c r="B6" s="70" t="s">
        <v>94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IF('MAR-2019'!$U$20="POSITIVO",'MAR-2019'!$U$19,D34)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43561</v>
      </c>
      <c r="B7" s="70" t="s">
        <v>78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IF('MAR-2019'!U20="NEGATIVO",'MAR-2019'!$U$19,D34)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43562</v>
      </c>
      <c r="B8" s="70" t="s">
        <v>40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86">
        <v>43563</v>
      </c>
      <c r="B9" s="87" t="s">
        <v>95</v>
      </c>
      <c r="C9" s="85">
        <v>0.3333333333333333</v>
      </c>
      <c r="D9" s="85"/>
      <c r="E9" s="85"/>
      <c r="F9" s="85"/>
      <c r="G9" s="106">
        <f t="shared" si="0"/>
        <v>0</v>
      </c>
      <c r="H9" s="85"/>
      <c r="I9" s="85"/>
      <c r="J9" s="106">
        <f t="shared" si="1"/>
        <v>0</v>
      </c>
      <c r="K9" s="85"/>
      <c r="L9" s="85"/>
      <c r="M9" s="106">
        <f t="shared" si="2"/>
        <v>0</v>
      </c>
      <c r="N9" s="85"/>
      <c r="O9" s="95">
        <f t="shared" si="3"/>
        <v>0</v>
      </c>
      <c r="P9" s="96">
        <f t="shared" si="4"/>
        <v>0</v>
      </c>
      <c r="Q9" s="97">
        <f t="shared" si="5"/>
      </c>
      <c r="R9" s="48">
        <f t="shared" si="6"/>
        <v>0.3333333333333333</v>
      </c>
      <c r="S9" s="112"/>
      <c r="V9" s="10"/>
      <c r="X9" s="1">
        <f t="shared" si="7"/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43564</v>
      </c>
      <c r="B10" s="70" t="s">
        <v>91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 t="shared" si="7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43565</v>
      </c>
      <c r="B11" s="70" t="s">
        <v>92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43566</v>
      </c>
      <c r="B12" s="70" t="s">
        <v>93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43567</v>
      </c>
      <c r="B13" s="70" t="s">
        <v>94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43568</v>
      </c>
      <c r="B14" s="70" t="s">
        <v>78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43569</v>
      </c>
      <c r="B15" s="70" t="s">
        <v>40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43570</v>
      </c>
      <c r="B16" s="70" t="s">
        <v>95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43571</v>
      </c>
      <c r="B17" s="70" t="s">
        <v>91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43572</v>
      </c>
      <c r="B18" s="70" t="s">
        <v>92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43573</v>
      </c>
      <c r="B19" s="70" t="s">
        <v>93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86">
        <v>43574</v>
      </c>
      <c r="B20" s="87" t="s">
        <v>94</v>
      </c>
      <c r="C20" s="85"/>
      <c r="D20" s="85"/>
      <c r="E20" s="85"/>
      <c r="F20" s="85"/>
      <c r="G20" s="106">
        <f t="shared" si="0"/>
        <v>0</v>
      </c>
      <c r="H20" s="85"/>
      <c r="I20" s="85"/>
      <c r="J20" s="106">
        <f t="shared" si="1"/>
        <v>0</v>
      </c>
      <c r="K20" s="85"/>
      <c r="L20" s="85"/>
      <c r="M20" s="106">
        <f t="shared" si="2"/>
        <v>0</v>
      </c>
      <c r="N20" s="85"/>
      <c r="O20" s="95">
        <f t="shared" si="3"/>
        <v>0</v>
      </c>
      <c r="P20" s="96">
        <f t="shared" si="4"/>
        <v>0</v>
      </c>
      <c r="Q20" s="97">
        <f t="shared" si="5"/>
      </c>
      <c r="R20" s="48">
        <f t="shared" si="6"/>
      </c>
      <c r="S20" s="112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43575</v>
      </c>
      <c r="B21" s="70" t="s">
        <v>78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43576</v>
      </c>
      <c r="B22" s="70" t="s">
        <v>40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43577</v>
      </c>
      <c r="B23" s="70" t="s">
        <v>95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43578</v>
      </c>
      <c r="B24" s="70" t="s">
        <v>91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43579</v>
      </c>
      <c r="B25" s="70" t="s">
        <v>92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 t="shared" si="7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43580</v>
      </c>
      <c r="B26" s="70" t="s">
        <v>93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43581</v>
      </c>
      <c r="B27" s="70" t="s">
        <v>94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U27" s="62"/>
      <c r="V27" s="62"/>
      <c r="W27" s="10"/>
      <c r="AB27" s="6">
        <v>26</v>
      </c>
      <c r="AC27" s="2"/>
      <c r="AD27" s="2"/>
      <c r="AE27" s="2"/>
    </row>
    <row r="28" spans="1:31" ht="15" customHeight="1">
      <c r="A28" s="69">
        <v>43582</v>
      </c>
      <c r="B28" s="70" t="s">
        <v>78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U28" s="62"/>
      <c r="V28" s="62"/>
      <c r="W28" s="5"/>
      <c r="AB28" s="6">
        <v>27</v>
      </c>
      <c r="AC28" s="2"/>
      <c r="AD28" s="2"/>
      <c r="AE28" s="2"/>
    </row>
    <row r="29" spans="1:31" ht="15" customHeight="1">
      <c r="A29" s="69">
        <v>43583</v>
      </c>
      <c r="B29" s="70" t="s">
        <v>40</v>
      </c>
      <c r="C29" s="71"/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</c>
      <c r="S29" s="111"/>
      <c r="U29" s="62"/>
      <c r="V29" s="62"/>
      <c r="AB29" s="6">
        <v>28</v>
      </c>
      <c r="AC29" s="2"/>
      <c r="AD29" s="2"/>
      <c r="AE29" s="2"/>
    </row>
    <row r="30" spans="1:31" ht="15" customHeight="1">
      <c r="A30" s="69">
        <v>43584</v>
      </c>
      <c r="B30" s="70" t="s">
        <v>95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U30" s="62"/>
      <c r="V30" s="62"/>
      <c r="AB30" s="6">
        <v>29</v>
      </c>
      <c r="AC30" s="2"/>
      <c r="AD30" s="2"/>
      <c r="AE30" s="2"/>
    </row>
    <row r="31" spans="1:31" ht="15" customHeight="1">
      <c r="A31" s="69">
        <v>43585</v>
      </c>
      <c r="B31" s="70" t="s">
        <v>91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81"/>
      <c r="F32" s="71"/>
      <c r="G32" s="71"/>
      <c r="H32" s="72">
        <f>IF((F32-E32)=$D$34,$D$34,IF((F32-E32)&lt;$C$33,$C$33,(F32-E32)))</f>
        <v>0</v>
      </c>
      <c r="I32" s="71"/>
      <c r="J32" s="71"/>
      <c r="K32" s="71"/>
      <c r="L32" s="71"/>
      <c r="M32" s="71"/>
      <c r="N32" s="71"/>
      <c r="O32" s="79">
        <f>IF(AD32="NÃO CUMPRIU",((IF(D32&gt;$C$34,(G32-D32)-H32,$D$34))-I32)-$C$33,(IF(D32&gt;$C$34,(G32-D32)-H32,$D$34))-I32)</f>
        <v>0</v>
      </c>
      <c r="P32" s="79">
        <f>IF(G32&gt;$D$33,G32-$D$33,$D$34)</f>
        <v>0</v>
      </c>
      <c r="Q32" s="72">
        <f>IF(OR((O32-C32)=$D$34,(O32-C32)&lt;D63),"",IF((O32-C32)&gt;$E$33,$E$33,(O32-C32)))</f>
      </c>
      <c r="R32" s="80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8">
        <v>0.041666666666666664</v>
      </c>
      <c r="D33" s="88">
        <v>0.9166666666666666</v>
      </c>
      <c r="E33" s="52">
        <v>0.2604166666666667</v>
      </c>
      <c r="F33" s="26">
        <v>0.3333333333333333</v>
      </c>
      <c r="G33" s="12"/>
      <c r="H33" s="12"/>
      <c r="I33" s="12">
        <f>SUM(I2:I32)</f>
        <v>0</v>
      </c>
      <c r="J33" s="12"/>
      <c r="K33" s="12"/>
      <c r="L33" s="12"/>
      <c r="M33" s="12"/>
      <c r="N33" s="12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6"/>
      <c r="C34" s="89">
        <v>0.0006944444444444445</v>
      </c>
      <c r="D34" s="89">
        <v>0</v>
      </c>
      <c r="E34" s="26">
        <v>0.08333333333333333</v>
      </c>
      <c r="F34" s="65" t="s">
        <v>70</v>
      </c>
      <c r="G34" s="63"/>
      <c r="H34" s="63"/>
      <c r="I34" s="63"/>
      <c r="J34" s="63"/>
      <c r="K34" s="63"/>
      <c r="L34" s="12"/>
      <c r="M34" s="12"/>
      <c r="N34" s="12"/>
      <c r="O34" s="12"/>
      <c r="P34" s="12"/>
      <c r="Q34" s="12"/>
      <c r="R34" s="12"/>
      <c r="S34" s="16"/>
      <c r="AB34" s="11"/>
    </row>
    <row r="35" spans="1:28" ht="15" customHeight="1">
      <c r="A35" s="11"/>
      <c r="B35" s="56"/>
      <c r="C35" s="53"/>
      <c r="D35" s="53"/>
      <c r="E35" s="43"/>
      <c r="F35" s="49" t="s">
        <v>84</v>
      </c>
      <c r="G35" s="50"/>
      <c r="H35" s="50"/>
      <c r="I35" s="49"/>
      <c r="J35" s="49"/>
      <c r="K35" s="49"/>
      <c r="L35" s="83"/>
      <c r="M35" s="83"/>
      <c r="N35" s="83"/>
      <c r="O35" s="83"/>
      <c r="P35" s="12"/>
      <c r="Q35" s="43"/>
      <c r="R35" s="37"/>
      <c r="S35" s="37"/>
      <c r="T35" s="61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O32:P32 P35 I33:N33 H32:H33 I34:Q34">
    <cfRule type="cellIs" priority="242" dxfId="1281" operator="equal" stopIfTrue="1">
      <formula>$D$34</formula>
    </cfRule>
  </conditionalFormatting>
  <conditionalFormatting sqref="AD2:AD32">
    <cfRule type="cellIs" priority="239" dxfId="1282" operator="equal" stopIfTrue="1">
      <formula>"NÃO CUMPRIU"</formula>
    </cfRule>
  </conditionalFormatting>
  <conditionalFormatting sqref="A32:R32">
    <cfRule type="expression" priority="235" dxfId="1284" stopIfTrue="1">
      <formula>$B32="dom"</formula>
    </cfRule>
    <cfRule type="expression" priority="236" dxfId="1284" stopIfTrue="1">
      <formula>$B32="sab"</formula>
    </cfRule>
  </conditionalFormatting>
  <conditionalFormatting sqref="A2:A8 A10:A19 A21:A31">
    <cfRule type="expression" priority="222" dxfId="1284" stopIfTrue="1">
      <formula>$B2="dom"</formula>
    </cfRule>
    <cfRule type="expression" priority="223" dxfId="1284" stopIfTrue="1">
      <formula>$B2="sáb"</formula>
    </cfRule>
  </conditionalFormatting>
  <conditionalFormatting sqref="S32">
    <cfRule type="expression" priority="197" dxfId="1284" stopIfTrue="1">
      <formula>$B32="dom"</formula>
    </cfRule>
    <cfRule type="expression" priority="198" dxfId="1284" stopIfTrue="1">
      <formula>$B32="sáb"</formula>
    </cfRule>
  </conditionalFormatting>
  <conditionalFormatting sqref="U20">
    <cfRule type="cellIs" priority="147" dxfId="1285" operator="equal" stopIfTrue="1">
      <formula>"POSITIVO"</formula>
    </cfRule>
    <cfRule type="cellIs" priority="148" dxfId="1282" operator="equal" stopIfTrue="1">
      <formula>"NEGATIVO"</formula>
    </cfRule>
  </conditionalFormatting>
  <conditionalFormatting sqref="U6:U7">
    <cfRule type="cellIs" priority="98" dxfId="1283" operator="equal" stopIfTrue="1">
      <formula>$D$34</formula>
    </cfRule>
  </conditionalFormatting>
  <conditionalFormatting sqref="A9">
    <cfRule type="expression" priority="86" dxfId="1284" stopIfTrue="1">
      <formula>$B9="dom"</formula>
    </cfRule>
    <cfRule type="expression" priority="87" dxfId="1284" stopIfTrue="1">
      <formula>$B9="sáb"</formula>
    </cfRule>
  </conditionalFormatting>
  <conditionalFormatting sqref="A9">
    <cfRule type="expression" priority="73" dxfId="1286" stopIfTrue="1">
      <formula>$B9="dom"</formula>
    </cfRule>
    <cfRule type="expression" priority="74" dxfId="1286" stopIfTrue="1">
      <formula>$B9="sáb"</formula>
    </cfRule>
  </conditionalFormatting>
  <conditionalFormatting sqref="A9">
    <cfRule type="expression" priority="71" dxfId="1287" stopIfTrue="1">
      <formula>$B9="dom"</formula>
    </cfRule>
    <cfRule type="expression" priority="72" dxfId="1284" stopIfTrue="1">
      <formula>$B9="sáb"</formula>
    </cfRule>
  </conditionalFormatting>
  <conditionalFormatting sqref="A20">
    <cfRule type="expression" priority="53" dxfId="1284" stopIfTrue="1">
      <formula>$B20="dom"</formula>
    </cfRule>
    <cfRule type="expression" priority="54" dxfId="1284" stopIfTrue="1">
      <formula>$B20="sáb"</formula>
    </cfRule>
  </conditionalFormatting>
  <conditionalFormatting sqref="A20">
    <cfRule type="expression" priority="40" dxfId="1286" stopIfTrue="1">
      <formula>$B20="dom"</formula>
    </cfRule>
    <cfRule type="expression" priority="41" dxfId="1286" stopIfTrue="1">
      <formula>$B20="sáb"</formula>
    </cfRule>
  </conditionalFormatting>
  <conditionalFormatting sqref="A20">
    <cfRule type="expression" priority="38" dxfId="1287" stopIfTrue="1">
      <formula>$B20="dom"</formula>
    </cfRule>
    <cfRule type="expression" priority="39" dxfId="1284" stopIfTrue="1">
      <formula>$B20="sáb"</formula>
    </cfRule>
  </conditionalFormatting>
  <conditionalFormatting sqref="A32:S32 A2:B31">
    <cfRule type="expression" priority="176" dxfId="1284" stopIfTrue="1">
      <formula>$B2="dom"</formula>
    </cfRule>
    <cfRule type="expression" priority="177" dxfId="1284" stopIfTrue="1">
      <formula>$B2="sáb"</formula>
    </cfRule>
  </conditionalFormatting>
  <conditionalFormatting sqref="Q2:Q31">
    <cfRule type="expression" priority="1" dxfId="1284" stopIfTrue="1">
      <formula>$B2="dom"</formula>
    </cfRule>
    <cfRule type="expression" priority="2" dxfId="1284" stopIfTrue="1">
      <formula>$B2="sáb"</formula>
    </cfRule>
  </conditionalFormatting>
  <conditionalFormatting sqref="C2:C31">
    <cfRule type="expression" priority="22" dxfId="1284" stopIfTrue="1">
      <formula>$B2="dom"</formula>
    </cfRule>
    <cfRule type="expression" priority="23" dxfId="1284" stopIfTrue="1">
      <formula>$B2="sab"</formula>
    </cfRule>
  </conditionalFormatting>
  <conditionalFormatting sqref="C2:C31">
    <cfRule type="expression" priority="24" dxfId="1284" stopIfTrue="1">
      <formula>$B2="dom"</formula>
    </cfRule>
    <cfRule type="expression" priority="25" dxfId="1284" stopIfTrue="1">
      <formula>$B2="sáb"</formula>
    </cfRule>
  </conditionalFormatting>
  <conditionalFormatting sqref="D2:F31">
    <cfRule type="expression" priority="20" dxfId="1284" stopIfTrue="1">
      <formula>$B2="dom"</formula>
    </cfRule>
    <cfRule type="expression" priority="21" dxfId="1284" stopIfTrue="1">
      <formula>$B2="sáb"</formula>
    </cfRule>
  </conditionalFormatting>
  <conditionalFormatting sqref="G2:N31">
    <cfRule type="expression" priority="18" dxfId="1284" stopIfTrue="1">
      <formula>$B2="dom"</formula>
    </cfRule>
    <cfRule type="expression" priority="19" dxfId="1284" stopIfTrue="1">
      <formula>$B2="sab"</formula>
    </cfRule>
  </conditionalFormatting>
  <conditionalFormatting sqref="D2:N31">
    <cfRule type="expression" priority="16" dxfId="1284" stopIfTrue="1">
      <formula>$B2="dom"</formula>
    </cfRule>
    <cfRule type="expression" priority="17" dxfId="1284" stopIfTrue="1">
      <formula>$B2="sáb"</formula>
    </cfRule>
  </conditionalFormatting>
  <conditionalFormatting sqref="R2:S31">
    <cfRule type="expression" priority="14" dxfId="1284" stopIfTrue="1">
      <formula>$B2="dom"</formula>
    </cfRule>
    <cfRule type="expression" priority="15" dxfId="1284" stopIfTrue="1">
      <formula>$B2="sáb"</formula>
    </cfRule>
  </conditionalFormatting>
  <conditionalFormatting sqref="O2:O31">
    <cfRule type="cellIs" priority="13" dxfId="1281" operator="equal" stopIfTrue="1">
      <formula>$D$34</formula>
    </cfRule>
  </conditionalFormatting>
  <conditionalFormatting sqref="O2:O31">
    <cfRule type="expression" priority="11" dxfId="1284" stopIfTrue="1">
      <formula>$B2="dom"</formula>
    </cfRule>
    <cfRule type="expression" priority="12" dxfId="1284" stopIfTrue="1">
      <formula>$B2="sab"</formula>
    </cfRule>
  </conditionalFormatting>
  <conditionalFormatting sqref="P2:P31">
    <cfRule type="cellIs" priority="10" dxfId="1281" operator="equal" stopIfTrue="1">
      <formula>$D$34</formula>
    </cfRule>
  </conditionalFormatting>
  <conditionalFormatting sqref="P2:P31">
    <cfRule type="expression" priority="8" dxfId="1284" stopIfTrue="1">
      <formula>$B2="dom"</formula>
    </cfRule>
    <cfRule type="expression" priority="9" dxfId="1284" stopIfTrue="1">
      <formula>$B2="sab"</formula>
    </cfRule>
  </conditionalFormatting>
  <conditionalFormatting sqref="R2:S31 O2:P31">
    <cfRule type="expression" priority="6" dxfId="1284" stopIfTrue="1">
      <formula>$B2="dom"</formula>
    </cfRule>
    <cfRule type="expression" priority="7" dxfId="1284" stopIfTrue="1">
      <formula>$B2="sáb"</formula>
    </cfRule>
  </conditionalFormatting>
  <conditionalFormatting sqref="Q2:Q31">
    <cfRule type="cellIs" priority="5" dxfId="1281" operator="equal" stopIfTrue="1">
      <formula>$D$34</formula>
    </cfRule>
  </conditionalFormatting>
  <conditionalFormatting sqref="Q2:Q31">
    <cfRule type="expression" priority="3" dxfId="1284" stopIfTrue="1">
      <formula>$B2="dom"</formula>
    </cfRule>
    <cfRule type="expression" priority="4" dxfId="1284" stopIfTrue="1">
      <formula>$B2="sab"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27" sqref="B27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86">
        <v>43586</v>
      </c>
      <c r="B2" s="87" t="s">
        <v>92</v>
      </c>
      <c r="C2" s="85"/>
      <c r="D2" s="85"/>
      <c r="E2" s="85"/>
      <c r="F2" s="85"/>
      <c r="G2" s="106">
        <f>IF(F2=$D$34,$D$34,IF((F2-E2)=$D$34,$D$34,IF((F2-E2)&lt;$C$33,$C$33,(F2-E2))))</f>
        <v>0</v>
      </c>
      <c r="H2" s="85"/>
      <c r="I2" s="85"/>
      <c r="J2" s="106">
        <f>IF(I2=$D$34,$D$34,IF((I2-H2)=$D$34,$D$34,IF((I2-H2)&lt;$C$33,$C$33,(I2-H2))))</f>
        <v>0</v>
      </c>
      <c r="K2" s="85"/>
      <c r="L2" s="85"/>
      <c r="M2" s="106">
        <f>IF(L2=$D$34,$D$34,IF((L2-K2)=$D$34,$D$34,IF((L2-K2)&lt;$C$33,$C$33,(L2-K2))))</f>
        <v>0</v>
      </c>
      <c r="N2" s="85"/>
      <c r="O2" s="95">
        <f>IF(N2&gt;$D$34,(N2-D2)-M2-J2-G2,IF(K2&gt;$D$34,(K2-D2)-J2-G2,IF(H2&gt;$D$34,(H2-D2)-G2,IF(E2&gt;$D$34,(E2-D2),$D$34))))</f>
        <v>0</v>
      </c>
      <c r="P2" s="96">
        <f>IF(AND(N2&gt;$D$34,N2&gt;$D$33),(N2-$D$33),IF(AND(K2&gt;$D$34,K2&gt;$D$33),(K2-$D$33),IF(AND(H2&gt;$D$34,H2&gt;$D$33),(H2-$D$33),IF(AND(E2&gt;$D$34,E2&gt;$D$33),(E2-$D$33),$D$34))))</f>
        <v>0</v>
      </c>
      <c r="Q2" s="97">
        <f>IF(OR((O2-C2)=$D$34,(O2-C2)&lt;$D$34),"",IF((O2-C2)&gt;$E$34,$E$34,(O2-C2)))</f>
      </c>
      <c r="R2" s="48">
        <f>IF(O2=C2,"",IF(O2&lt;C2,C2-O2,""))</f>
      </c>
      <c r="S2" s="112"/>
      <c r="U2" s="1">
        <f>J33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43587</v>
      </c>
      <c r="B3" s="70" t="s">
        <v>93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43588</v>
      </c>
      <c r="B4" s="70" t="s">
        <v>94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43589</v>
      </c>
      <c r="B5" s="70" t="s">
        <v>78</v>
      </c>
      <c r="C5" s="71"/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43590</v>
      </c>
      <c r="B6" s="70" t="s">
        <v>40</v>
      </c>
      <c r="C6" s="71"/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</c>
      <c r="S6" s="111"/>
      <c r="U6" s="90">
        <f>IF('ABR-2019'!$U$20="POSITIVO",'ABR-2019'!$U$19,D34)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43591</v>
      </c>
      <c r="B7" s="70" t="s">
        <v>95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IF('ABR-2019'!U20="NEGATIVO",'ABR-2019'!$U$19,D34)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43592</v>
      </c>
      <c r="B8" s="70" t="s">
        <v>91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43593</v>
      </c>
      <c r="B9" s="70" t="s">
        <v>92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43594</v>
      </c>
      <c r="B10" s="70" t="s">
        <v>93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43595</v>
      </c>
      <c r="B11" s="70" t="s">
        <v>94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43596</v>
      </c>
      <c r="B12" s="70" t="s">
        <v>78</v>
      </c>
      <c r="C12" s="71"/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43597</v>
      </c>
      <c r="B13" s="70" t="s">
        <v>40</v>
      </c>
      <c r="C13" s="71"/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43598</v>
      </c>
      <c r="B14" s="70" t="s">
        <v>95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43599</v>
      </c>
      <c r="B15" s="70" t="s">
        <v>91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43600</v>
      </c>
      <c r="B16" s="70" t="s">
        <v>92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43601</v>
      </c>
      <c r="B17" s="70" t="s">
        <v>93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43602</v>
      </c>
      <c r="B18" s="70" t="s">
        <v>94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43603</v>
      </c>
      <c r="B19" s="70" t="s">
        <v>78</v>
      </c>
      <c r="C19" s="71"/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43604</v>
      </c>
      <c r="B20" s="70" t="s">
        <v>40</v>
      </c>
      <c r="C20" s="71"/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43605</v>
      </c>
      <c r="B21" s="70" t="s">
        <v>95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43606</v>
      </c>
      <c r="B22" s="70" t="s">
        <v>91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43607</v>
      </c>
      <c r="B23" s="70" t="s">
        <v>92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43608</v>
      </c>
      <c r="B24" s="70" t="s">
        <v>93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43609</v>
      </c>
      <c r="B25" s="70" t="s">
        <v>94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43610</v>
      </c>
      <c r="B26" s="70" t="s">
        <v>78</v>
      </c>
      <c r="C26" s="71"/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43611</v>
      </c>
      <c r="B27" s="70" t="s">
        <v>40</v>
      </c>
      <c r="C27" s="71"/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43612</v>
      </c>
      <c r="B28" s="70" t="s">
        <v>95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43613</v>
      </c>
      <c r="B29" s="70" t="s">
        <v>91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43614</v>
      </c>
      <c r="B30" s="70" t="s">
        <v>92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43615</v>
      </c>
      <c r="B31" s="70" t="s">
        <v>93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43616</v>
      </c>
      <c r="B32" s="70" t="s">
        <v>94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11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89">
        <v>0.0006944444444444445</v>
      </c>
      <c r="D34" s="89">
        <v>0</v>
      </c>
      <c r="E34" s="26">
        <v>0.08333333333333333</v>
      </c>
      <c r="F34" s="49" t="s">
        <v>68</v>
      </c>
      <c r="G34" s="50"/>
      <c r="H34" s="50"/>
      <c r="I34" s="82"/>
      <c r="J34" s="83"/>
      <c r="K34" s="83"/>
      <c r="L34" s="83"/>
      <c r="M34" s="83"/>
      <c r="N34" s="83"/>
      <c r="O34" s="83"/>
      <c r="P34" s="12"/>
      <c r="Q34" s="12"/>
      <c r="R34" s="14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67"/>
      <c r="E35" s="67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03" dxfId="1285" operator="equal" stopIfTrue="1">
      <formula>"POSITIVO"</formula>
    </cfRule>
    <cfRule type="cellIs" priority="204" dxfId="1282" operator="equal" stopIfTrue="1">
      <formula>"NEGATIVO"</formula>
    </cfRule>
  </conditionalFormatting>
  <conditionalFormatting sqref="AD2:AD32">
    <cfRule type="cellIs" priority="202" dxfId="1282" operator="equal" stopIfTrue="1">
      <formula>"NÃO CUMPRIU"</formula>
    </cfRule>
  </conditionalFormatting>
  <conditionalFormatting sqref="A3:A32">
    <cfRule type="expression" priority="179" dxfId="1284" stopIfTrue="1">
      <formula>$B3="dom"</formula>
    </cfRule>
    <cfRule type="expression" priority="180" dxfId="1284" stopIfTrue="1">
      <formula>$B3="sáb"</formula>
    </cfRule>
  </conditionalFormatting>
  <conditionalFormatting sqref="A3:A32">
    <cfRule type="expression" priority="148" dxfId="1286" stopIfTrue="1">
      <formula>$B3="dom"</formula>
    </cfRule>
    <cfRule type="expression" priority="149" dxfId="1286" stopIfTrue="1">
      <formula>$B3="sáb"</formula>
    </cfRule>
  </conditionalFormatting>
  <conditionalFormatting sqref="A3:A32">
    <cfRule type="expression" priority="134" dxfId="1287" stopIfTrue="1">
      <formula>$B3="dom"</formula>
    </cfRule>
    <cfRule type="expression" priority="135" dxfId="1284" stopIfTrue="1">
      <formula>$B3="sáb"</formula>
    </cfRule>
  </conditionalFormatting>
  <conditionalFormatting sqref="U6:U7">
    <cfRule type="cellIs" priority="81" dxfId="1283" operator="equal" stopIfTrue="1">
      <formula>$D$34</formula>
    </cfRule>
  </conditionalFormatting>
  <conditionalFormatting sqref="A2">
    <cfRule type="expression" priority="65" dxfId="1284" stopIfTrue="1">
      <formula>$B2="dom"</formula>
    </cfRule>
    <cfRule type="expression" priority="66" dxfId="1284" stopIfTrue="1">
      <formula>$B2="sáb"</formula>
    </cfRule>
  </conditionalFormatting>
  <conditionalFormatting sqref="B2:B32">
    <cfRule type="expression" priority="63" dxfId="1284" stopIfTrue="1">
      <formula>$B2="dom"</formula>
    </cfRule>
    <cfRule type="expression" priority="64" dxfId="1284" stopIfTrue="1">
      <formula>$B2="sáb"</formula>
    </cfRule>
  </conditionalFormatting>
  <conditionalFormatting sqref="C2:C32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A2:B2 B3:B32">
    <cfRule type="expression" priority="52" dxfId="1286" stopIfTrue="1">
      <formula>$B2="dom"</formula>
    </cfRule>
    <cfRule type="expression" priority="53" dxfId="1286" stopIfTrue="1">
      <formula>$B2="sáb"</formula>
    </cfRule>
  </conditionalFormatting>
  <conditionalFormatting sqref="A2:B2 B3:B32">
    <cfRule type="expression" priority="50" dxfId="1287" stopIfTrue="1">
      <formula>$B2="dom"</formula>
    </cfRule>
    <cfRule type="expression" priority="51" dxfId="1284" stopIfTrue="1">
      <formula>$B2="sáb"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A2:B32">
    <cfRule type="expression" priority="77" dxfId="1284" stopIfTrue="1">
      <formula>$B2="dom"</formula>
    </cfRule>
    <cfRule type="expression" priority="78" dxfId="1284" stopIfTrue="1">
      <formula>$B2="sáb"</formula>
    </cfRule>
  </conditionalFormatting>
  <conditionalFormatting sqref="C2:C32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2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2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8" sqref="B18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43617</v>
      </c>
      <c r="B2" s="70" t="s">
        <v>78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43618</v>
      </c>
      <c r="B3" s="70" t="s">
        <v>40</v>
      </c>
      <c r="C3" s="71"/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43619</v>
      </c>
      <c r="B4" s="70" t="s">
        <v>95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43620</v>
      </c>
      <c r="B5" s="70" t="s">
        <v>91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43621</v>
      </c>
      <c r="B6" s="70" t="s">
        <v>92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IF('MAI-2019'!$U$20="POSITIVO",'MAI-2019'!$U$19,D34)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43622</v>
      </c>
      <c r="B7" s="70" t="s">
        <v>93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IF('MAI-2019'!U20="NEGATIVO",'MAI-2019'!$U$19,D34)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43623</v>
      </c>
      <c r="B8" s="70" t="s">
        <v>94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43624</v>
      </c>
      <c r="B9" s="70" t="s">
        <v>78</v>
      </c>
      <c r="C9" s="71"/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43625</v>
      </c>
      <c r="B10" s="70" t="s">
        <v>40</v>
      </c>
      <c r="C10" s="71"/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43626</v>
      </c>
      <c r="B11" s="70" t="s">
        <v>95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43627</v>
      </c>
      <c r="B12" s="70" t="s">
        <v>91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43628</v>
      </c>
      <c r="B13" s="70" t="s">
        <v>92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43629</v>
      </c>
      <c r="B14" s="70" t="s">
        <v>93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43630</v>
      </c>
      <c r="B15" s="70" t="s">
        <v>94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43631</v>
      </c>
      <c r="B16" s="70" t="s">
        <v>78</v>
      </c>
      <c r="C16" s="71"/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</c>
      <c r="S16" s="111"/>
      <c r="U16" s="28"/>
      <c r="V16" s="29">
        <f>IF(U6&gt;U11,"NÃO COMPENSOU TODO CRÉDITO DO MÊS ANTERIOR","")</f>
      </c>
      <c r="X16" s="1">
        <f>SUMIF($S$2:$S$32,Z16,$R$2:$R$32)</f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43632</v>
      </c>
      <c r="B17" s="70" t="s">
        <v>40</v>
      </c>
      <c r="C17" s="71"/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43633</v>
      </c>
      <c r="B18" s="70" t="s">
        <v>95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43634</v>
      </c>
      <c r="B19" s="70" t="s">
        <v>91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43635</v>
      </c>
      <c r="B20" s="70" t="s">
        <v>92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43636</v>
      </c>
      <c r="B21" s="87" t="s">
        <v>93</v>
      </c>
      <c r="C21" s="85"/>
      <c r="D21" s="85"/>
      <c r="E21" s="85"/>
      <c r="F21" s="85"/>
      <c r="G21" s="106">
        <f t="shared" si="0"/>
        <v>0</v>
      </c>
      <c r="H21" s="85"/>
      <c r="I21" s="85"/>
      <c r="J21" s="106">
        <f t="shared" si="1"/>
        <v>0</v>
      </c>
      <c r="K21" s="85"/>
      <c r="L21" s="85"/>
      <c r="M21" s="106">
        <f t="shared" si="2"/>
        <v>0</v>
      </c>
      <c r="N21" s="85"/>
      <c r="O21" s="95">
        <f t="shared" si="3"/>
        <v>0</v>
      </c>
      <c r="P21" s="96">
        <f t="shared" si="4"/>
        <v>0</v>
      </c>
      <c r="Q21" s="97">
        <f t="shared" si="5"/>
      </c>
      <c r="R21" s="48">
        <f t="shared" si="6"/>
      </c>
      <c r="S21" s="112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86">
        <v>43637</v>
      </c>
      <c r="B22" s="87" t="s">
        <v>94</v>
      </c>
      <c r="C22" s="85"/>
      <c r="D22" s="85"/>
      <c r="E22" s="85"/>
      <c r="F22" s="85"/>
      <c r="G22" s="106">
        <f t="shared" si="0"/>
        <v>0</v>
      </c>
      <c r="H22" s="85"/>
      <c r="I22" s="85"/>
      <c r="J22" s="106">
        <f t="shared" si="1"/>
        <v>0</v>
      </c>
      <c r="K22" s="85"/>
      <c r="L22" s="85"/>
      <c r="M22" s="106">
        <f t="shared" si="2"/>
        <v>0</v>
      </c>
      <c r="N22" s="85"/>
      <c r="O22" s="95">
        <f t="shared" si="3"/>
        <v>0</v>
      </c>
      <c r="P22" s="96">
        <f t="shared" si="4"/>
        <v>0</v>
      </c>
      <c r="Q22" s="97">
        <f t="shared" si="5"/>
      </c>
      <c r="R22" s="48">
        <f t="shared" si="6"/>
      </c>
      <c r="S22" s="112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43638</v>
      </c>
      <c r="B23" s="70" t="s">
        <v>78</v>
      </c>
      <c r="C23" s="71"/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43639</v>
      </c>
      <c r="B24" s="70" t="s">
        <v>40</v>
      </c>
      <c r="C24" s="71"/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43640</v>
      </c>
      <c r="B25" s="70" t="s">
        <v>95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 t="shared" si="7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43641</v>
      </c>
      <c r="B26" s="70" t="s">
        <v>91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43642</v>
      </c>
      <c r="B27" s="70" t="s">
        <v>92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43643</v>
      </c>
      <c r="B28" s="70" t="s">
        <v>93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43644</v>
      </c>
      <c r="B29" s="70" t="s">
        <v>94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43645</v>
      </c>
      <c r="B30" s="70" t="s">
        <v>78</v>
      </c>
      <c r="C30" s="71"/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43646</v>
      </c>
      <c r="B31" s="70" t="s">
        <v>40</v>
      </c>
      <c r="C31" s="71"/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/>
      <c r="I32" s="71"/>
      <c r="J32" s="71"/>
      <c r="K32" s="71"/>
      <c r="L32" s="71"/>
      <c r="M32" s="71"/>
      <c r="N32" s="71"/>
      <c r="O32" s="79">
        <f>IF(AD32="NÃO CUMPRIU",((IF(D32&gt;$C$34,(G32-D32)-H32,$D$34))-I32)-$C$33,(IF(D32&gt;$C$34,(G32-D32)-H32,$D$34))-I32)</f>
        <v>0</v>
      </c>
      <c r="P32" s="79">
        <f>IF(G32&gt;$D$33,G32-$D$33,$D$34)</f>
        <v>0</v>
      </c>
      <c r="Q32" s="72">
        <f>IF(OR((O32-C32)=$D$34,(O32-C32)&lt;$D$34),"",IF((O32-C32)&gt;$E$33,$E$33,(O32-C32)))</f>
      </c>
      <c r="R32" s="72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52">
        <f>SUM(I2:I32)</f>
        <v>0</v>
      </c>
      <c r="J33" s="52"/>
      <c r="K33" s="52"/>
      <c r="L33" s="52"/>
      <c r="M33" s="52"/>
      <c r="N33" s="52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85</v>
      </c>
      <c r="G34" s="50"/>
      <c r="H34" s="50"/>
      <c r="I34" s="49"/>
      <c r="J34" s="49"/>
      <c r="K34" s="49"/>
      <c r="L34" s="49"/>
      <c r="M34" s="49"/>
      <c r="N34" s="49"/>
      <c r="O34" s="12"/>
      <c r="P34" s="108"/>
      <c r="Q34" s="12"/>
      <c r="R34" s="51"/>
      <c r="S34" s="16"/>
      <c r="U34" s="4" t="s">
        <v>45</v>
      </c>
      <c r="AB34" s="11"/>
    </row>
    <row r="35" spans="1:28" ht="15" customHeight="1">
      <c r="A35" s="40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40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29" dxfId="1285" operator="equal" stopIfTrue="1">
      <formula>"POSITIVO"</formula>
    </cfRule>
    <cfRule type="cellIs" priority="230" dxfId="1282" operator="equal" stopIfTrue="1">
      <formula>"NEGATIVO"</formula>
    </cfRule>
  </conditionalFormatting>
  <conditionalFormatting sqref="AD2:AD32">
    <cfRule type="cellIs" priority="228" dxfId="1282" operator="equal" stopIfTrue="1">
      <formula>"NÃO CUMPRIU"</formula>
    </cfRule>
  </conditionalFormatting>
  <conditionalFormatting sqref="A32:G32 R32">
    <cfRule type="expression" priority="221" dxfId="1284" stopIfTrue="1">
      <formula>$B32="dom"</formula>
    </cfRule>
    <cfRule type="expression" priority="222" dxfId="1284" stopIfTrue="1">
      <formula>$B32="sab"</formula>
    </cfRule>
  </conditionalFormatting>
  <conditionalFormatting sqref="U6:U7">
    <cfRule type="cellIs" priority="78" dxfId="1283" operator="equal" stopIfTrue="1">
      <formula>$D$34</formula>
    </cfRule>
  </conditionalFormatting>
  <conditionalFormatting sqref="A2:B31">
    <cfRule type="expression" priority="38" dxfId="1284" stopIfTrue="1">
      <formula>$B2="sáb"</formula>
    </cfRule>
    <cfRule type="expression" priority="39" dxfId="1284" stopIfTrue="1">
      <formula>$B2="dom"</formula>
    </cfRule>
  </conditionalFormatting>
  <conditionalFormatting sqref="C2:C31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1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1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1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1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1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1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1">
    <cfRule type="cellIs" priority="17" dxfId="1281" operator="equal" stopIfTrue="1">
      <formula>$D$34</formula>
    </cfRule>
  </conditionalFormatting>
  <conditionalFormatting sqref="Q2:Q31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1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9.140625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43647</v>
      </c>
      <c r="B2" s="70" t="s">
        <v>95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43648</v>
      </c>
      <c r="B3" s="70" t="s">
        <v>91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43649</v>
      </c>
      <c r="B4" s="70" t="s">
        <v>92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43650</v>
      </c>
      <c r="B5" s="70" t="s">
        <v>93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43651</v>
      </c>
      <c r="B6" s="70" t="s">
        <v>94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IF('JUN-2019'!$U$20="POSITIVO",'JUN-2019'!$U$19,D34)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43652</v>
      </c>
      <c r="B7" s="70" t="s">
        <v>78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IF('JUN-2019'!U20="NEGATIVO",'JUN-2019'!$U$19,D34)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43653</v>
      </c>
      <c r="B8" s="70" t="s">
        <v>40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86">
        <v>43654</v>
      </c>
      <c r="B9" s="87" t="s">
        <v>95</v>
      </c>
      <c r="C9" s="85"/>
      <c r="D9" s="85"/>
      <c r="E9" s="85"/>
      <c r="F9" s="85"/>
      <c r="G9" s="106">
        <f t="shared" si="0"/>
        <v>0</v>
      </c>
      <c r="H9" s="85"/>
      <c r="I9" s="85"/>
      <c r="J9" s="106">
        <f t="shared" si="1"/>
        <v>0</v>
      </c>
      <c r="K9" s="85"/>
      <c r="L9" s="85"/>
      <c r="M9" s="106">
        <f t="shared" si="2"/>
        <v>0</v>
      </c>
      <c r="N9" s="85"/>
      <c r="O9" s="95">
        <f t="shared" si="3"/>
        <v>0</v>
      </c>
      <c r="P9" s="96">
        <f t="shared" si="4"/>
        <v>0</v>
      </c>
      <c r="Q9" s="97">
        <f t="shared" si="5"/>
      </c>
      <c r="R9" s="48">
        <f t="shared" si="6"/>
      </c>
      <c r="S9" s="112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86">
        <v>43655</v>
      </c>
      <c r="B10" s="87" t="s">
        <v>91</v>
      </c>
      <c r="C10" s="85"/>
      <c r="D10" s="85"/>
      <c r="E10" s="85"/>
      <c r="F10" s="85"/>
      <c r="G10" s="106">
        <f t="shared" si="0"/>
        <v>0</v>
      </c>
      <c r="H10" s="85"/>
      <c r="I10" s="85"/>
      <c r="J10" s="106">
        <f t="shared" si="1"/>
        <v>0</v>
      </c>
      <c r="K10" s="85"/>
      <c r="L10" s="85"/>
      <c r="M10" s="106">
        <f t="shared" si="2"/>
        <v>0</v>
      </c>
      <c r="N10" s="85"/>
      <c r="O10" s="95">
        <f t="shared" si="3"/>
        <v>0</v>
      </c>
      <c r="P10" s="96">
        <f t="shared" si="4"/>
        <v>0</v>
      </c>
      <c r="Q10" s="97">
        <f t="shared" si="5"/>
      </c>
      <c r="R10" s="48">
        <f t="shared" si="6"/>
      </c>
      <c r="S10" s="112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43656</v>
      </c>
      <c r="B11" s="70" t="s">
        <v>92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43657</v>
      </c>
      <c r="B12" s="70" t="s">
        <v>93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43658</v>
      </c>
      <c r="B13" s="70" t="s">
        <v>94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43659</v>
      </c>
      <c r="B14" s="70" t="s">
        <v>78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43660</v>
      </c>
      <c r="B15" s="70" t="s">
        <v>40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43661</v>
      </c>
      <c r="B16" s="70" t="s">
        <v>95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43662</v>
      </c>
      <c r="B17" s="70" t="s">
        <v>91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43663</v>
      </c>
      <c r="B18" s="70" t="s">
        <v>92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43664</v>
      </c>
      <c r="B19" s="70" t="s">
        <v>93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43665</v>
      </c>
      <c r="B20" s="70" t="s">
        <v>94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43666</v>
      </c>
      <c r="B21" s="70" t="s">
        <v>78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43667</v>
      </c>
      <c r="B22" s="70" t="s">
        <v>40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43668</v>
      </c>
      <c r="B23" s="70" t="s">
        <v>95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43669</v>
      </c>
      <c r="B24" s="70" t="s">
        <v>91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43670</v>
      </c>
      <c r="B25" s="70" t="s">
        <v>92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43671</v>
      </c>
      <c r="B26" s="70" t="s">
        <v>93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43672</v>
      </c>
      <c r="B27" s="70" t="s">
        <v>94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43673</v>
      </c>
      <c r="B28" s="70" t="s">
        <v>78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43674</v>
      </c>
      <c r="B29" s="70" t="s">
        <v>40</v>
      </c>
      <c r="C29" s="71"/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43675</v>
      </c>
      <c r="B30" s="70" t="s">
        <v>95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43676</v>
      </c>
      <c r="B31" s="70" t="s">
        <v>91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43677</v>
      </c>
      <c r="B32" s="70" t="s">
        <v>92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0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66" t="s">
        <v>87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48" dxfId="1285" operator="equal" stopIfTrue="1">
      <formula>"POSITIVO"</formula>
    </cfRule>
    <cfRule type="cellIs" priority="249" dxfId="1282" operator="equal" stopIfTrue="1">
      <formula>"NEGATIVO"</formula>
    </cfRule>
  </conditionalFormatting>
  <conditionalFormatting sqref="AD2:AD32">
    <cfRule type="cellIs" priority="247" dxfId="1282" operator="equal" stopIfTrue="1">
      <formula>"NÃO CUMPRIU"</formula>
    </cfRule>
  </conditionalFormatting>
  <conditionalFormatting sqref="A2:A8 A11:A32">
    <cfRule type="expression" priority="220" dxfId="1284" stopIfTrue="1">
      <formula>$B2="dom"</formula>
    </cfRule>
    <cfRule type="expression" priority="221" dxfId="1284" stopIfTrue="1">
      <formula>$B2="sáb"</formula>
    </cfRule>
  </conditionalFormatting>
  <conditionalFormatting sqref="B2:B32">
    <cfRule type="expression" priority="216" dxfId="1284" stopIfTrue="1">
      <formula>$B2="dom"</formula>
    </cfRule>
    <cfRule type="expression" priority="217" dxfId="1284" stopIfTrue="1">
      <formula>$B2="sáb"</formula>
    </cfRule>
  </conditionalFormatting>
  <conditionalFormatting sqref="A2:B2 A3:A8 A11:A32 B3:B32">
    <cfRule type="expression" priority="167" dxfId="1284" stopIfTrue="1">
      <formula>$B2="dom"</formula>
    </cfRule>
    <cfRule type="expression" priority="168" dxfId="1284" stopIfTrue="1">
      <formula>$B2="sáb"</formula>
    </cfRule>
    <cfRule type="expression" priority="172" dxfId="1286" stopIfTrue="1">
      <formula>$B2="dom"</formula>
    </cfRule>
    <cfRule type="expression" priority="173" dxfId="1286" stopIfTrue="1">
      <formula>$B2="sáb"</formula>
    </cfRule>
  </conditionalFormatting>
  <conditionalFormatting sqref="B2:B32">
    <cfRule type="expression" priority="170" dxfId="1286" stopIfTrue="1">
      <formula>$B2="dom"</formula>
    </cfRule>
    <cfRule type="expression" priority="171" dxfId="1286" stopIfTrue="1">
      <formula>$B2="sáb"</formula>
    </cfRule>
  </conditionalFormatting>
  <conditionalFormatting sqref="B2:B32">
    <cfRule type="expression" priority="169" dxfId="1286" stopIfTrue="1">
      <formula>$B2="sáb"</formula>
    </cfRule>
  </conditionalFormatting>
  <conditionalFormatting sqref="U6:U7">
    <cfRule type="cellIs" priority="87" dxfId="1283" operator="equal" stopIfTrue="1">
      <formula>$D$34</formula>
    </cfRule>
  </conditionalFormatting>
  <conditionalFormatting sqref="A9:A10">
    <cfRule type="expression" priority="65" dxfId="1284" stopIfTrue="1">
      <formula>$B9="dom"</formula>
    </cfRule>
    <cfRule type="expression" priority="66" dxfId="1284" stopIfTrue="1">
      <formula>$B9="sáb"</formula>
    </cfRule>
  </conditionalFormatting>
  <conditionalFormatting sqref="A9:A10">
    <cfRule type="expression" priority="52" dxfId="1286" stopIfTrue="1">
      <formula>$B9="dom"</formula>
    </cfRule>
    <cfRule type="expression" priority="53" dxfId="1286" stopIfTrue="1">
      <formula>$B9="sáb"</formula>
    </cfRule>
  </conditionalFormatting>
  <conditionalFormatting sqref="A9:A10">
    <cfRule type="expression" priority="50" dxfId="1287" stopIfTrue="1">
      <formula>$B9="dom"</formula>
    </cfRule>
    <cfRule type="expression" priority="51" dxfId="1284" stopIfTrue="1">
      <formula>$B9="sáb"</formula>
    </cfRule>
  </conditionalFormatting>
  <conditionalFormatting sqref="A2:B32">
    <cfRule type="expression" priority="40" dxfId="1284" stopIfTrue="1">
      <formula>$B2="dom"</formula>
    </cfRule>
    <cfRule type="expression" priority="41" dxfId="1284" stopIfTrue="1">
      <formula>$B2="sáb"</formula>
    </cfRule>
  </conditionalFormatting>
  <conditionalFormatting sqref="C2:C32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2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2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2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10.57421875" style="2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43678</v>
      </c>
      <c r="B2" s="70" t="s">
        <v>93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43679</v>
      </c>
      <c r="B3" s="70" t="s">
        <v>94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43680</v>
      </c>
      <c r="B4" s="70" t="s">
        <v>78</v>
      </c>
      <c r="C4" s="71"/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43681</v>
      </c>
      <c r="B5" s="70" t="s">
        <v>40</v>
      </c>
      <c r="C5" s="71"/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43682</v>
      </c>
      <c r="B6" s="70" t="s">
        <v>95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IF('JUL-2019'!$U$20="POSITIVO",'JUL-2019'!$U$19,D34)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43683</v>
      </c>
      <c r="B7" s="70" t="s">
        <v>91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IF('JUL-2019'!U20="NEGATIVO",'JUL-2019'!$U$19,D34)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43684</v>
      </c>
      <c r="B8" s="70" t="s">
        <v>92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43685</v>
      </c>
      <c r="B9" s="70" t="s">
        <v>93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43686</v>
      </c>
      <c r="B10" s="70" t="s">
        <v>94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43687</v>
      </c>
      <c r="B11" s="70" t="s">
        <v>78</v>
      </c>
      <c r="C11" s="71"/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43688</v>
      </c>
      <c r="B12" s="70" t="s">
        <v>40</v>
      </c>
      <c r="C12" s="71"/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43689</v>
      </c>
      <c r="B13" s="70" t="s">
        <v>95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43690</v>
      </c>
      <c r="B14" s="70" t="s">
        <v>91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43691</v>
      </c>
      <c r="B15" s="70" t="s">
        <v>92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43692</v>
      </c>
      <c r="B16" s="70" t="s">
        <v>93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43693</v>
      </c>
      <c r="B17" s="70" t="s">
        <v>94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43694</v>
      </c>
      <c r="B18" s="70" t="s">
        <v>78</v>
      </c>
      <c r="C18" s="71"/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43695</v>
      </c>
      <c r="B19" s="70" t="s">
        <v>40</v>
      </c>
      <c r="C19" s="71"/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43696</v>
      </c>
      <c r="B20" s="70" t="s">
        <v>95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43697</v>
      </c>
      <c r="B21" s="87" t="s">
        <v>91</v>
      </c>
      <c r="C21" s="85">
        <v>0.3333333333333333</v>
      </c>
      <c r="D21" s="85"/>
      <c r="E21" s="85"/>
      <c r="F21" s="85"/>
      <c r="G21" s="106">
        <f t="shared" si="0"/>
        <v>0</v>
      </c>
      <c r="H21" s="85"/>
      <c r="I21" s="85"/>
      <c r="J21" s="106">
        <f t="shared" si="1"/>
        <v>0</v>
      </c>
      <c r="K21" s="85"/>
      <c r="L21" s="85"/>
      <c r="M21" s="106">
        <f t="shared" si="2"/>
        <v>0</v>
      </c>
      <c r="N21" s="85"/>
      <c r="O21" s="95">
        <f t="shared" si="3"/>
        <v>0</v>
      </c>
      <c r="P21" s="96">
        <f t="shared" si="4"/>
        <v>0</v>
      </c>
      <c r="Q21" s="97">
        <f t="shared" si="5"/>
      </c>
      <c r="R21" s="48">
        <f t="shared" si="6"/>
        <v>0.3333333333333333</v>
      </c>
      <c r="S21" s="112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43698</v>
      </c>
      <c r="B22" s="70" t="s">
        <v>92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43699</v>
      </c>
      <c r="B23" s="70" t="s">
        <v>93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43700</v>
      </c>
      <c r="B24" s="70" t="s">
        <v>94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43701</v>
      </c>
      <c r="B25" s="70" t="s">
        <v>78</v>
      </c>
      <c r="C25" s="71"/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43702</v>
      </c>
      <c r="B26" s="70" t="s">
        <v>40</v>
      </c>
      <c r="C26" s="71"/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43703</v>
      </c>
      <c r="B27" s="70" t="s">
        <v>95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43704</v>
      </c>
      <c r="B28" s="70" t="s">
        <v>91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43705</v>
      </c>
      <c r="B29" s="70" t="s">
        <v>92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43706</v>
      </c>
      <c r="B30" s="70" t="s">
        <v>93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43707</v>
      </c>
      <c r="B31" s="70" t="s">
        <v>94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43708</v>
      </c>
      <c r="B32" s="70" t="s">
        <v>78</v>
      </c>
      <c r="C32" s="71"/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107">
        <f t="shared" si="4"/>
        <v>0</v>
      </c>
      <c r="Q32" s="102">
        <f t="shared" si="5"/>
      </c>
      <c r="R32" s="72">
        <f t="shared" si="6"/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65" t="s">
        <v>69</v>
      </c>
      <c r="G34" s="63"/>
      <c r="H34" s="63"/>
      <c r="I34" s="63"/>
      <c r="J34" s="63"/>
      <c r="K34" s="63"/>
      <c r="L34" s="63"/>
      <c r="M34" s="63"/>
      <c r="N34" s="12"/>
      <c r="O34" s="12"/>
      <c r="P34" s="109"/>
      <c r="Q34" s="14"/>
      <c r="R34" s="14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31" dxfId="1285" operator="equal" stopIfTrue="1">
      <formula>"POSITIVO"</formula>
    </cfRule>
    <cfRule type="cellIs" priority="232" dxfId="1282" operator="equal" stopIfTrue="1">
      <formula>"NEGATIVO"</formula>
    </cfRule>
  </conditionalFormatting>
  <conditionalFormatting sqref="AD2:AD32">
    <cfRule type="cellIs" priority="230" dxfId="1282" operator="equal" stopIfTrue="1">
      <formula>"NÃO CUMPRIU"</formula>
    </cfRule>
  </conditionalFormatting>
  <conditionalFormatting sqref="A2:A20 A22:A32">
    <cfRule type="expression" priority="198" dxfId="1284" stopIfTrue="1">
      <formula>$B2="dom"</formula>
    </cfRule>
    <cfRule type="expression" priority="199" dxfId="1284" stopIfTrue="1">
      <formula>$B2="sáb"</formula>
    </cfRule>
  </conditionalFormatting>
  <conditionalFormatting sqref="B2:B32">
    <cfRule type="expression" priority="194" dxfId="1284" stopIfTrue="1">
      <formula>$B2="dom"</formula>
    </cfRule>
    <cfRule type="expression" priority="195" dxfId="1284" stopIfTrue="1">
      <formula>$B2="sáb"</formula>
    </cfRule>
  </conditionalFormatting>
  <conditionalFormatting sqref="A2:B2 A22:A32 A3:A20 B3:B32">
    <cfRule type="expression" priority="167" dxfId="1286" stopIfTrue="1">
      <formula>$B2="dom"</formula>
    </cfRule>
    <cfRule type="expression" priority="168" dxfId="1286" stopIfTrue="1">
      <formula>$B2="sáb"</formula>
    </cfRule>
  </conditionalFormatting>
  <conditionalFormatting sqref="A2:B2 A22:A32 A3:A20 B3:B32">
    <cfRule type="expression" priority="145" dxfId="1284" stopIfTrue="1">
      <formula>$B2="dom"</formula>
    </cfRule>
    <cfRule type="expression" priority="146" dxfId="1284" stopIfTrue="1">
      <formula>$B2="sáb"</formula>
    </cfRule>
  </conditionalFormatting>
  <conditionalFormatting sqref="U6:U7">
    <cfRule type="cellIs" priority="73" dxfId="1283" operator="equal" stopIfTrue="1">
      <formula>$D$34</formula>
    </cfRule>
  </conditionalFormatting>
  <conditionalFormatting sqref="A21">
    <cfRule type="expression" priority="65" dxfId="1284" stopIfTrue="1">
      <formula>$B21="dom"</formula>
    </cfRule>
    <cfRule type="expression" priority="66" dxfId="1284" stopIfTrue="1">
      <formula>$B21="sáb"</formula>
    </cfRule>
  </conditionalFormatting>
  <conditionalFormatting sqref="A21">
    <cfRule type="expression" priority="52" dxfId="1286" stopIfTrue="1">
      <formula>$B21="dom"</formula>
    </cfRule>
    <cfRule type="expression" priority="53" dxfId="1286" stopIfTrue="1">
      <formula>$B21="sáb"</formula>
    </cfRule>
  </conditionalFormatting>
  <conditionalFormatting sqref="A21">
    <cfRule type="expression" priority="50" dxfId="1287" stopIfTrue="1">
      <formula>$B21="dom"</formula>
    </cfRule>
    <cfRule type="expression" priority="51" dxfId="1284" stopIfTrue="1">
      <formula>$B21="sáb"</formula>
    </cfRule>
  </conditionalFormatting>
  <conditionalFormatting sqref="A2:B32">
    <cfRule type="expression" priority="118" dxfId="1284" stopIfTrue="1">
      <formula>$B2="dom"</formula>
    </cfRule>
    <cfRule type="expression" priority="119" dxfId="1284" stopIfTrue="1">
      <formula>$B2="sáb"</formula>
    </cfRule>
  </conditionalFormatting>
  <conditionalFormatting sqref="C2:C32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2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2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2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2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2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2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2">
    <cfRule type="cellIs" priority="17" dxfId="1281" operator="equal" stopIfTrue="1">
      <formula>$D$34</formula>
    </cfRule>
  </conditionalFormatting>
  <conditionalFormatting sqref="Q2:Q32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2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43709</v>
      </c>
      <c r="B2" s="70" t="s">
        <v>40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43710</v>
      </c>
      <c r="B3" s="70" t="s">
        <v>95</v>
      </c>
      <c r="C3" s="71">
        <v>0.3333333333333333</v>
      </c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43711</v>
      </c>
      <c r="B4" s="70" t="s">
        <v>91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43712</v>
      </c>
      <c r="B5" s="70" t="s">
        <v>92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43713</v>
      </c>
      <c r="B6" s="70" t="s">
        <v>93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IF('AGO-2019'!$U$20="POSITIVO",'AGO-2019'!$U$19,D34)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43714</v>
      </c>
      <c r="B7" s="70" t="s">
        <v>94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IF('AGO-2019'!U20="NEGATIVO",'AGO-2019'!$U$19,D34)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43715</v>
      </c>
      <c r="B8" s="70" t="s">
        <v>78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43716</v>
      </c>
      <c r="B9" s="70" t="s">
        <v>40</v>
      </c>
      <c r="C9" s="71"/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43717</v>
      </c>
      <c r="B10" s="70" t="s">
        <v>95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/>
      <c r="AC10" s="2"/>
      <c r="AD10" s="2"/>
      <c r="AE10" s="2"/>
    </row>
    <row r="11" spans="1:31" ht="15" customHeight="1">
      <c r="A11" s="69">
        <v>43718</v>
      </c>
      <c r="B11" s="70" t="s">
        <v>91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9</v>
      </c>
      <c r="AC11" s="2"/>
      <c r="AD11" s="2"/>
      <c r="AE11" s="2"/>
    </row>
    <row r="12" spans="1:31" ht="15" customHeight="1">
      <c r="A12" s="69">
        <v>43719</v>
      </c>
      <c r="B12" s="70" t="s">
        <v>92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10</v>
      </c>
      <c r="AC12" s="2"/>
      <c r="AD12" s="2"/>
      <c r="AE12" s="2"/>
    </row>
    <row r="13" spans="1:31" ht="15" customHeight="1">
      <c r="A13" s="69">
        <v>43720</v>
      </c>
      <c r="B13" s="70" t="s">
        <v>93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11</v>
      </c>
      <c r="AC13" s="2"/>
      <c r="AD13" s="2"/>
      <c r="AE13" s="2"/>
    </row>
    <row r="14" spans="1:31" ht="15" customHeight="1">
      <c r="A14" s="69">
        <v>43721</v>
      </c>
      <c r="B14" s="70" t="s">
        <v>94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12</v>
      </c>
      <c r="AC14" s="2"/>
      <c r="AD14" s="2"/>
      <c r="AE14" s="2"/>
    </row>
    <row r="15" spans="1:31" ht="15" customHeight="1">
      <c r="A15" s="69">
        <v>43722</v>
      </c>
      <c r="B15" s="70" t="s">
        <v>78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13</v>
      </c>
      <c r="AC15" s="2"/>
      <c r="AD15" s="2"/>
      <c r="AE15" s="2"/>
    </row>
    <row r="16" spans="1:31" ht="15" customHeight="1">
      <c r="A16" s="69">
        <v>43723</v>
      </c>
      <c r="B16" s="70" t="s">
        <v>40</v>
      </c>
      <c r="C16" s="71"/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14</v>
      </c>
      <c r="AC16" s="2"/>
      <c r="AD16" s="2"/>
      <c r="AE16" s="2"/>
    </row>
    <row r="17" spans="1:31" ht="15" customHeight="1">
      <c r="A17" s="69">
        <v>43724</v>
      </c>
      <c r="B17" s="70" t="s">
        <v>95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15</v>
      </c>
      <c r="AC17" s="2"/>
      <c r="AD17" s="2"/>
      <c r="AE17" s="2"/>
    </row>
    <row r="18" spans="1:31" ht="15" customHeight="1">
      <c r="A18" s="69">
        <v>43725</v>
      </c>
      <c r="B18" s="70" t="s">
        <v>91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16</v>
      </c>
      <c r="AC18" s="2"/>
      <c r="AD18" s="2"/>
      <c r="AE18" s="2"/>
    </row>
    <row r="19" spans="1:31" ht="15" customHeight="1">
      <c r="A19" s="69">
        <v>43726</v>
      </c>
      <c r="B19" s="70" t="s">
        <v>92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17</v>
      </c>
      <c r="AC19" s="2"/>
      <c r="AD19" s="2"/>
      <c r="AE19" s="2"/>
    </row>
    <row r="20" spans="1:31" ht="15" customHeight="1">
      <c r="A20" s="69">
        <v>43727</v>
      </c>
      <c r="B20" s="70" t="s">
        <v>93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18</v>
      </c>
      <c r="AC20" s="2"/>
      <c r="AD20" s="2"/>
      <c r="AE20" s="2"/>
    </row>
    <row r="21" spans="1:31" ht="15" customHeight="1">
      <c r="A21" s="69">
        <v>43728</v>
      </c>
      <c r="B21" s="70" t="s">
        <v>94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19</v>
      </c>
      <c r="AC21" s="2"/>
      <c r="AD21" s="2"/>
      <c r="AE21" s="2"/>
    </row>
    <row r="22" spans="1:31" ht="15" customHeight="1">
      <c r="A22" s="69">
        <v>43729</v>
      </c>
      <c r="B22" s="70" t="s">
        <v>78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20</v>
      </c>
      <c r="AC22" s="2"/>
      <c r="AD22" s="2"/>
      <c r="AE22" s="2"/>
    </row>
    <row r="23" spans="1:31" ht="15" customHeight="1">
      <c r="A23" s="69">
        <v>43730</v>
      </c>
      <c r="B23" s="70" t="s">
        <v>40</v>
      </c>
      <c r="C23" s="71"/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</c>
      <c r="S23" s="111"/>
      <c r="X23" s="1">
        <f t="shared" si="7"/>
        <v>0</v>
      </c>
      <c r="Y23" s="8" t="s">
        <v>75</v>
      </c>
      <c r="Z23" s="8" t="s">
        <v>64</v>
      </c>
      <c r="AB23" s="6">
        <v>21</v>
      </c>
      <c r="AC23" s="2"/>
      <c r="AD23" s="2"/>
      <c r="AE23" s="2"/>
    </row>
    <row r="24" spans="1:31" ht="15" customHeight="1">
      <c r="A24" s="69">
        <v>43731</v>
      </c>
      <c r="B24" s="70" t="s">
        <v>95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22</v>
      </c>
      <c r="AC24" s="2"/>
      <c r="AD24" s="2"/>
      <c r="AE24" s="2"/>
    </row>
    <row r="25" spans="1:31" ht="15" customHeight="1">
      <c r="A25" s="69">
        <v>43732</v>
      </c>
      <c r="B25" s="70" t="s">
        <v>91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23</v>
      </c>
      <c r="AC25" s="2"/>
      <c r="AD25" s="2"/>
      <c r="AE25" s="2"/>
    </row>
    <row r="26" spans="1:31" ht="15" customHeight="1">
      <c r="A26" s="69">
        <v>43733</v>
      </c>
      <c r="B26" s="70" t="s">
        <v>92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24</v>
      </c>
      <c r="AC26" s="2"/>
      <c r="AD26" s="2"/>
      <c r="AE26" s="2"/>
    </row>
    <row r="27" spans="1:31" ht="15" customHeight="1">
      <c r="A27" s="69">
        <v>43734</v>
      </c>
      <c r="B27" s="70" t="s">
        <v>93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25</v>
      </c>
      <c r="AC27" s="2"/>
      <c r="AD27" s="2"/>
      <c r="AE27" s="2"/>
    </row>
    <row r="28" spans="1:31" ht="15" customHeight="1">
      <c r="A28" s="69">
        <v>43735</v>
      </c>
      <c r="B28" s="70" t="s">
        <v>94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26</v>
      </c>
      <c r="AC28" s="2"/>
      <c r="AD28" s="2"/>
      <c r="AE28" s="2"/>
    </row>
    <row r="29" spans="1:31" ht="15" customHeight="1">
      <c r="A29" s="69">
        <v>43736</v>
      </c>
      <c r="B29" s="70" t="s">
        <v>78</v>
      </c>
      <c r="C29" s="71"/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</c>
      <c r="S29" s="111"/>
      <c r="V29" s="4"/>
      <c r="AB29" s="6">
        <v>27</v>
      </c>
      <c r="AC29" s="2"/>
      <c r="AD29" s="2"/>
      <c r="AE29" s="2"/>
    </row>
    <row r="30" spans="1:31" ht="15" customHeight="1">
      <c r="A30" s="69">
        <v>43737</v>
      </c>
      <c r="B30" s="70" t="s">
        <v>40</v>
      </c>
      <c r="C30" s="71"/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</c>
      <c r="S30" s="111"/>
      <c r="V30" s="4"/>
      <c r="AB30" s="6">
        <v>28</v>
      </c>
      <c r="AC30" s="2"/>
      <c r="AD30" s="2"/>
      <c r="AE30" s="2"/>
    </row>
    <row r="31" spans="1:31" ht="15" customHeight="1">
      <c r="A31" s="69">
        <v>43738</v>
      </c>
      <c r="B31" s="70" t="s">
        <v>95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29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>
        <f>IF((F32-E32)=$D$34,$D$34,IF((F32-E32)&lt;$C$33,$C$33,(F32-E32)))</f>
        <v>0</v>
      </c>
      <c r="N32" s="71"/>
      <c r="O32" s="79">
        <f>IF(AD32="NÃO CUMPRIU",((IF(D32&gt;$C$34,(G32-D32)-M32,$D$34))-N32)-$C$33,(IF(D32&gt;$C$34,(G32-D32)-M32,$D$34))-N32)</f>
        <v>0</v>
      </c>
      <c r="P32" s="79">
        <f>IF(G32&gt;$D$33,G32-$D$33,$D$34)</f>
        <v>0</v>
      </c>
      <c r="Q32" s="72">
        <f>IF(OR((O32-C32)=$D$34,(O32-C32)&lt;$D$34),"",IF((O32-C32)&gt;$E$34,$E$34,(O32-C32)))</f>
      </c>
      <c r="R32" s="72">
        <f>IF(O32=C32,"",IF(O32&lt;C32,C32-O32,""))</f>
      </c>
      <c r="S32" s="73"/>
      <c r="AB32" s="6">
        <v>30</v>
      </c>
      <c r="AC32" s="2"/>
      <c r="AD32" s="2"/>
      <c r="AE32" s="2"/>
    </row>
    <row r="33" spans="1:31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6">
        <v>31</v>
      </c>
      <c r="AC33" s="2"/>
      <c r="AD33" s="2"/>
      <c r="AE33" s="2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79</v>
      </c>
      <c r="G34" s="50"/>
      <c r="H34" s="50"/>
      <c r="I34" s="50"/>
      <c r="J34" s="50"/>
      <c r="K34" s="50"/>
      <c r="L34" s="12"/>
      <c r="M34" s="12"/>
      <c r="N34" s="43"/>
      <c r="O34" s="83"/>
      <c r="P34" s="43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1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33" dxfId="1285" operator="equal" stopIfTrue="1">
      <formula>"POSITIVO"</formula>
    </cfRule>
    <cfRule type="cellIs" priority="234" dxfId="1282" operator="equal" stopIfTrue="1">
      <formula>"NEGATIVO"</formula>
    </cfRule>
  </conditionalFormatting>
  <conditionalFormatting sqref="AD2:AD33">
    <cfRule type="cellIs" priority="232" dxfId="1282" operator="equal" stopIfTrue="1">
      <formula>"NÃO CUMPRIU"</formula>
    </cfRule>
  </conditionalFormatting>
  <conditionalFormatting sqref="A32:B32">
    <cfRule type="expression" priority="224" dxfId="1284" stopIfTrue="1">
      <formula>$B32="dom"</formula>
    </cfRule>
    <cfRule type="expression" priority="225" dxfId="1284" stopIfTrue="1">
      <formula>$B32="sab"</formula>
    </cfRule>
  </conditionalFormatting>
  <conditionalFormatting sqref="C32 R32">
    <cfRule type="expression" priority="204" dxfId="1284" stopIfTrue="1">
      <formula>$B32="dom"</formula>
    </cfRule>
    <cfRule type="expression" priority="205" dxfId="1284" stopIfTrue="1">
      <formula>$B32="sab"</formula>
    </cfRule>
  </conditionalFormatting>
  <conditionalFormatting sqref="D32:L32">
    <cfRule type="expression" priority="202" dxfId="1284" stopIfTrue="1">
      <formula>$B32="dom"</formula>
    </cfRule>
    <cfRule type="expression" priority="203" dxfId="1284" stopIfTrue="1">
      <formula>$B32="sab"</formula>
    </cfRule>
  </conditionalFormatting>
  <conditionalFormatting sqref="A2:A31">
    <cfRule type="expression" priority="198" dxfId="1284" stopIfTrue="1">
      <formula>$B2="dom"</formula>
    </cfRule>
    <cfRule type="expression" priority="199" dxfId="1284" stopIfTrue="1">
      <formula>$B2="sáb"</formula>
    </cfRule>
  </conditionalFormatting>
  <conditionalFormatting sqref="B2:B31">
    <cfRule type="expression" priority="194" dxfId="1284" stopIfTrue="1">
      <formula>$B2="dom"</formula>
    </cfRule>
    <cfRule type="expression" priority="195" dxfId="1284" stopIfTrue="1">
      <formula>$B2="sáb"</formula>
    </cfRule>
  </conditionalFormatting>
  <conditionalFormatting sqref="M32">
    <cfRule type="cellIs" priority="191" dxfId="1281" operator="equal" stopIfTrue="1">
      <formula>$D$34</formula>
    </cfRule>
  </conditionalFormatting>
  <conditionalFormatting sqref="M32:N32">
    <cfRule type="expression" priority="189" dxfId="1284" stopIfTrue="1">
      <formula>$B32="dom"</formula>
    </cfRule>
    <cfRule type="expression" priority="190" dxfId="1284" stopIfTrue="1">
      <formula>$B32="sab"</formula>
    </cfRule>
  </conditionalFormatting>
  <conditionalFormatting sqref="S32">
    <cfRule type="expression" priority="171" dxfId="1284" stopIfTrue="1">
      <formula>$B32="dom"</formula>
    </cfRule>
    <cfRule type="expression" priority="172" dxfId="1284" stopIfTrue="1">
      <formula>$B32="sáb"</formula>
    </cfRule>
  </conditionalFormatting>
  <conditionalFormatting sqref="A32:N32 R32:S32 A2:B31">
    <cfRule type="expression" priority="167" dxfId="1286" stopIfTrue="1">
      <formula>$B2="dom"</formula>
    </cfRule>
    <cfRule type="expression" priority="168" dxfId="1286" stopIfTrue="1">
      <formula>$B2="sáb"</formula>
    </cfRule>
  </conditionalFormatting>
  <conditionalFormatting sqref="A32:N32 R32:S32 A2:B31">
    <cfRule type="expression" priority="138" dxfId="1284" stopIfTrue="1">
      <formula>$B2="dom"</formula>
    </cfRule>
    <cfRule type="expression" priority="139" dxfId="1284" stopIfTrue="1">
      <formula>$B2="sáb"</formula>
    </cfRule>
    <cfRule type="expression" priority="140" dxfId="1286" stopIfTrue="1">
      <formula>$B2="dom"</formula>
    </cfRule>
    <cfRule type="expression" priority="141" dxfId="1286" stopIfTrue="1">
      <formula>$B2="sáb"</formula>
    </cfRule>
  </conditionalFormatting>
  <conditionalFormatting sqref="Q32">
    <cfRule type="expression" priority="113" dxfId="1284" stopIfTrue="1">
      <formula>$B32="dom"</formula>
    </cfRule>
    <cfRule type="expression" priority="114" dxfId="1284" stopIfTrue="1">
      <formula>$B32="sab"</formula>
    </cfRule>
  </conditionalFormatting>
  <conditionalFormatting sqref="U6:U7">
    <cfRule type="cellIs" priority="48" dxfId="1283" operator="equal" stopIfTrue="1">
      <formula>$D$34</formula>
    </cfRule>
  </conditionalFormatting>
  <conditionalFormatting sqref="A32:N32 A2:B31 Q32:S32">
    <cfRule type="expression" priority="46" dxfId="1284" stopIfTrue="1">
      <formula>$B2="dom"</formula>
    </cfRule>
    <cfRule type="expression" priority="47" dxfId="1284" stopIfTrue="1">
      <formula>$B2="sáb"</formula>
    </cfRule>
  </conditionalFormatting>
  <conditionalFormatting sqref="C2:C31">
    <cfRule type="expression" priority="34" dxfId="1284" stopIfTrue="1">
      <formula>$B2="dom"</formula>
    </cfRule>
    <cfRule type="expression" priority="35" dxfId="1284" stopIfTrue="1">
      <formula>$B2="sab"</formula>
    </cfRule>
  </conditionalFormatting>
  <conditionalFormatting sqref="C2:C31">
    <cfRule type="expression" priority="36" dxfId="1284" stopIfTrue="1">
      <formula>$B2="dom"</formula>
    </cfRule>
    <cfRule type="expression" priority="37" dxfId="1284" stopIfTrue="1">
      <formula>$B2="sáb"</formula>
    </cfRule>
  </conditionalFormatting>
  <conditionalFormatting sqref="D2:F31">
    <cfRule type="expression" priority="32" dxfId="1284" stopIfTrue="1">
      <formula>$B2="dom"</formula>
    </cfRule>
    <cfRule type="expression" priority="33" dxfId="1284" stopIfTrue="1">
      <formula>$B2="sáb"</formula>
    </cfRule>
  </conditionalFormatting>
  <conditionalFormatting sqref="G2:N31">
    <cfRule type="expression" priority="30" dxfId="1284" stopIfTrue="1">
      <formula>$B2="dom"</formula>
    </cfRule>
    <cfRule type="expression" priority="31" dxfId="1284" stopIfTrue="1">
      <formula>$B2="sab"</formula>
    </cfRule>
  </conditionalFormatting>
  <conditionalFormatting sqref="D2:N31">
    <cfRule type="expression" priority="28" dxfId="1284" stopIfTrue="1">
      <formula>$B2="dom"</formula>
    </cfRule>
    <cfRule type="expression" priority="29" dxfId="1284" stopIfTrue="1">
      <formula>$B2="sáb"</formula>
    </cfRule>
  </conditionalFormatting>
  <conditionalFormatting sqref="R2:S31">
    <cfRule type="expression" priority="26" dxfId="1284" stopIfTrue="1">
      <formula>$B2="dom"</formula>
    </cfRule>
    <cfRule type="expression" priority="27" dxfId="1284" stopIfTrue="1">
      <formula>$B2="sáb"</formula>
    </cfRule>
  </conditionalFormatting>
  <conditionalFormatting sqref="O2:O31">
    <cfRule type="cellIs" priority="25" dxfId="1281" operator="equal" stopIfTrue="1">
      <formula>$D$34</formula>
    </cfRule>
  </conditionalFormatting>
  <conditionalFormatting sqref="O2:O31">
    <cfRule type="expression" priority="23" dxfId="1284" stopIfTrue="1">
      <formula>$B2="dom"</formula>
    </cfRule>
    <cfRule type="expression" priority="24" dxfId="1284" stopIfTrue="1">
      <formula>$B2="sab"</formula>
    </cfRule>
  </conditionalFormatting>
  <conditionalFormatting sqref="P2:P31">
    <cfRule type="cellIs" priority="22" dxfId="1281" operator="equal" stopIfTrue="1">
      <formula>$D$34</formula>
    </cfRule>
  </conditionalFormatting>
  <conditionalFormatting sqref="P2:P31">
    <cfRule type="expression" priority="20" dxfId="1284" stopIfTrue="1">
      <formula>$B2="dom"</formula>
    </cfRule>
    <cfRule type="expression" priority="21" dxfId="1284" stopIfTrue="1">
      <formula>$B2="sab"</formula>
    </cfRule>
  </conditionalFormatting>
  <conditionalFormatting sqref="R2:S31 O2:P31">
    <cfRule type="expression" priority="18" dxfId="1284" stopIfTrue="1">
      <formula>$B2="dom"</formula>
    </cfRule>
    <cfRule type="expression" priority="19" dxfId="1284" stopIfTrue="1">
      <formula>$B2="sáb"</formula>
    </cfRule>
  </conditionalFormatting>
  <conditionalFormatting sqref="Q2:Q31">
    <cfRule type="cellIs" priority="17" dxfId="1281" operator="equal" stopIfTrue="1">
      <formula>$D$34</formula>
    </cfRule>
  </conditionalFormatting>
  <conditionalFormatting sqref="Q2:Q31">
    <cfRule type="expression" priority="15" dxfId="1284" stopIfTrue="1">
      <formula>$B2="dom"</formula>
    </cfRule>
    <cfRule type="expression" priority="16" dxfId="1284" stopIfTrue="1">
      <formula>$B2="sab"</formula>
    </cfRule>
  </conditionalFormatting>
  <conditionalFormatting sqref="Q2:Q31">
    <cfRule type="expression" priority="13" dxfId="1284" stopIfTrue="1">
      <formula>$B2="dom"</formula>
    </cfRule>
    <cfRule type="expression" priority="14" dxfId="1284" stopIfTrue="1">
      <formula>$B2="sáb"</formula>
    </cfRule>
  </conditionalFormatting>
  <conditionalFormatting sqref="O32">
    <cfRule type="cellIs" priority="12" dxfId="1281" operator="equal" stopIfTrue="1">
      <formula>$D$34</formula>
    </cfRule>
  </conditionalFormatting>
  <conditionalFormatting sqref="P32">
    <cfRule type="expression" priority="4" dxfId="1284" stopIfTrue="1">
      <formula>$B32="dom"</formula>
    </cfRule>
    <cfRule type="expression" priority="5" dxfId="1284" stopIfTrue="1">
      <formula>$B32="sab"</formula>
    </cfRule>
  </conditionalFormatting>
  <conditionalFormatting sqref="O32:P32">
    <cfRule type="expression" priority="2" dxfId="1284" stopIfTrue="1">
      <formula>$B32="dom"</formula>
    </cfRule>
    <cfRule type="expression" priority="3" dxfId="1284" stopIfTrue="1">
      <formula>$B32="sáb"</formula>
    </cfRule>
    <cfRule type="expression" priority="6" dxfId="1284" stopIfTrue="1">
      <formula>$B32="dom"</formula>
    </cfRule>
    <cfRule type="expression" priority="7" dxfId="1284" stopIfTrue="1">
      <formula>$B32="sáb"</formula>
    </cfRule>
    <cfRule type="expression" priority="8" dxfId="1284" stopIfTrue="1">
      <formula>$B32="dom"</formula>
    </cfRule>
    <cfRule type="expression" priority="9" dxfId="1284" stopIfTrue="1">
      <formula>$B32="sab"</formula>
    </cfRule>
    <cfRule type="expression" priority="10" dxfId="1284" stopIfTrue="1">
      <formula>$B32="dom"</formula>
    </cfRule>
    <cfRule type="expression" priority="11" dxfId="1284" stopIfTrue="1">
      <formula>$B32="sab"</formula>
    </cfRule>
  </conditionalFormatting>
  <conditionalFormatting sqref="P32">
    <cfRule type="cellIs" priority="1" dxfId="1281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2018-11-27T15:58:58Z</cp:lastPrinted>
  <dcterms:created xsi:type="dcterms:W3CDTF">2009-09-18T12:28:04Z</dcterms:created>
  <dcterms:modified xsi:type="dcterms:W3CDTF">2019-02-21T15:30:20Z</dcterms:modified>
  <cp:category/>
  <cp:version/>
  <cp:contentType/>
  <cp:contentStatus/>
</cp:coreProperties>
</file>