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5" windowWidth="21075" windowHeight="10485" activeTab="0"/>
  </bookViews>
  <sheets>
    <sheet name="Cálculo_PS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<sst xmlns="http://schemas.openxmlformats.org/spreadsheetml/2006/main" count="51" uniqueCount="36">
  <si>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Faixa de Salário</t>
  </si>
  <si>
    <t>Alíquota aplicada</t>
  </si>
  <si>
    <t>Alíquota efetiva</t>
  </si>
  <si>
    <t>Até 1 salário-mínimo (R$ 1.045,00)</t>
  </si>
  <si>
    <t>R$ 1.045,01 a R$ 2.089,60</t>
  </si>
  <si>
    <t>7,5% a 8,25%</t>
  </si>
  <si>
    <t>R$ 2.089,61 a R$ 3.134,40</t>
  </si>
  <si>
    <t>8,25% a 9,5%</t>
  </si>
  <si>
    <t>R$ 3.134,41 a R$ 6.101,06 (teto do INSS)</t>
  </si>
  <si>
    <t>9,5% a 11,69%</t>
  </si>
  <si>
    <t>R$ 6.101,07 a R$ 10.000,00</t>
  </si>
  <si>
    <t>11,69% a 12,86%</t>
  </si>
  <si>
    <t>R$ 10.000,01 a R$ 20.000,00</t>
  </si>
  <si>
    <t>12,86% a 14,68%</t>
  </si>
  <si>
    <t>R$ 20.000,01 a R$ 39.000,00</t>
  </si>
  <si>
    <t>14,68% a 16,79%</t>
  </si>
  <si>
    <t>Acima de R$ 39.000,01</t>
  </si>
  <si>
    <t>mais de 16,79%</t>
  </si>
  <si>
    <t>Diferença</t>
  </si>
  <si>
    <t>De</t>
  </si>
  <si>
    <t>Até</t>
  </si>
  <si>
    <t>&lt;&lt;&lt;ACIMA DO SALÁRIO MÍNIMO</t>
  </si>
  <si>
    <t>&lt;&lt;&lt;ATÉ O  SALÁRIO MÍNIMO</t>
  </si>
  <si>
    <t>Total da Remuneração:</t>
  </si>
  <si>
    <t>Valor:</t>
  </si>
  <si>
    <t>Cálculo PSS - Regime Próprio de Previdência Social (RPPS)</t>
  </si>
  <si>
    <t>Diferença R$:</t>
  </si>
  <si>
    <t>Alíquota Efetiva %:</t>
  </si>
  <si>
    <t>Quando mudar tabela alterar apenas campos em cinza</t>
  </si>
  <si>
    <t>Salário Mínimo</t>
  </si>
  <si>
    <t>Teto INSS</t>
  </si>
  <si>
    <t>Valor PSS a partir (01/03/2020):</t>
  </si>
  <si>
    <t>Valor antigo PSS (11%):</t>
  </si>
  <si>
    <t>Valor do Teto do INSS:</t>
  </si>
  <si>
    <t>Valor do Salário Mínimo:</t>
  </si>
  <si>
    <t>Atualizada em 11/03/2020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</si>
</sst>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9" fontId="0" fillId="0" borderId="11" xfId="0" applyNumberFormat="1" applyBorder="1" applyAlignment="1" applyProtection="1">
      <alignment horizontal="center"/>
      <protection/>
    </xf>
    <xf numFmtId="0" fontId="0" fillId="10" borderId="12" xfId="0" applyFill="1" applyBorder="1" applyAlignment="1" applyProtection="1">
      <alignment horizontal="right"/>
      <protection/>
    </xf>
    <xf numFmtId="164" fontId="0" fillId="33" borderId="13" xfId="0" applyNumberForma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30" fillId="33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10" fontId="0" fillId="0" borderId="13" xfId="0" applyNumberForma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9" fontId="0" fillId="0" borderId="13" xfId="0" applyNumberFormat="1" applyBorder="1" applyAlignment="1" applyProtection="1">
      <alignment horizontal="center"/>
      <protection/>
    </xf>
    <xf numFmtId="0" fontId="37" fillId="10" borderId="12" xfId="0" applyFont="1" applyFill="1" applyBorder="1" applyAlignment="1" applyProtection="1">
      <alignment horizontal="right"/>
      <protection/>
    </xf>
    <xf numFmtId="164" fontId="38" fillId="10" borderId="14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164" fontId="0" fillId="34" borderId="14" xfId="0" applyNumberFormat="1" applyFill="1" applyBorder="1" applyAlignment="1" applyProtection="1">
      <alignment horizontal="center"/>
      <protection/>
    </xf>
    <xf numFmtId="164" fontId="0" fillId="35" borderId="14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36" borderId="13" xfId="0" applyNumberFormat="1" applyFill="1" applyBorder="1" applyAlignment="1" applyProtection="1">
      <alignment horizontal="center"/>
      <protection/>
    </xf>
    <xf numFmtId="0" fontId="0" fillId="10" borderId="15" xfId="0" applyFill="1" applyBorder="1" applyAlignment="1" applyProtection="1">
      <alignment horizontal="right"/>
      <protection/>
    </xf>
    <xf numFmtId="10" fontId="0" fillId="35" borderId="16" xfId="49" applyNumberFormat="1" applyFont="1" applyFill="1" applyBorder="1" applyAlignment="1" applyProtection="1">
      <alignment horizontal="center"/>
      <protection/>
    </xf>
    <xf numFmtId="10" fontId="0" fillId="0" borderId="0" xfId="49" applyNumberFormat="1" applyFont="1" applyAlignment="1" applyProtection="1">
      <alignment horizontal="center"/>
      <protection/>
    </xf>
    <xf numFmtId="164" fontId="0" fillId="37" borderId="14" xfId="0" applyNumberForma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/>
    </xf>
    <xf numFmtId="0" fontId="0" fillId="10" borderId="17" xfId="0" applyFill="1" applyBorder="1" applyAlignment="1" applyProtection="1">
      <alignment horizontal="center"/>
      <protection/>
    </xf>
    <xf numFmtId="0" fontId="0" fillId="10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9" fillId="10" borderId="20" xfId="0" applyFont="1" applyFill="1" applyBorder="1" applyAlignment="1" applyProtection="1">
      <alignment horizontal="center" vertical="center"/>
      <protection/>
    </xf>
    <xf numFmtId="0" fontId="39" fillId="10" borderId="21" xfId="0" applyFont="1" applyFill="1" applyBorder="1" applyAlignment="1" applyProtection="1">
      <alignment horizontal="center" vertical="center"/>
      <protection/>
    </xf>
    <xf numFmtId="0" fontId="39" fillId="10" borderId="12" xfId="0" applyFont="1" applyFill="1" applyBorder="1" applyAlignment="1" applyProtection="1">
      <alignment horizontal="center" vertical="center"/>
      <protection/>
    </xf>
    <xf numFmtId="0" fontId="39" fillId="10" borderId="14" xfId="0" applyFon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/>
      <protection/>
    </xf>
    <xf numFmtId="164" fontId="0" fillId="36" borderId="13" xfId="0" applyNumberFormat="1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 horizontal="righ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V30"/>
  <sheetViews>
    <sheetView showGridLines="0" showRowColHeaders="0" tabSelected="1" zoomScalePageLayoutView="0" workbookViewId="0" topLeftCell="A1">
      <selection activeCell="C5" sqref="C5"/>
    </sheetView>
  </sheetViews>
  <sheetFormatPr defaultColWidth="9.140625" defaultRowHeight="15"/>
  <cols>
    <col min="1" max="1" width="9.140625" style="5" customWidth="1"/>
    <col min="2" max="2" width="38.7109375" style="4" customWidth="1"/>
    <col min="3" max="3" width="29.140625" style="4" customWidth="1"/>
    <col min="4" max="4" width="26.00390625" style="4" hidden="1" customWidth="1"/>
    <col min="5" max="5" width="16.28125" style="5" hidden="1" customWidth="1"/>
    <col min="6" max="6" width="11.7109375" style="5" hidden="1" customWidth="1"/>
    <col min="7" max="7" width="12.421875" style="4" hidden="1" customWidth="1"/>
    <col min="8" max="8" width="11.7109375" style="4" hidden="1" customWidth="1"/>
    <col min="9" max="9" width="11.7109375" style="6" hidden="1" customWidth="1"/>
    <col min="10" max="10" width="12.7109375" style="6" hidden="1" customWidth="1"/>
    <col min="11" max="11" width="12.421875" style="4" hidden="1" customWidth="1"/>
    <col min="12" max="13" width="16.28125" style="5" hidden="1" customWidth="1"/>
    <col min="14" max="14" width="9.140625" style="5" hidden="1" customWidth="1"/>
    <col min="15" max="16" width="0" style="5" hidden="1" customWidth="1"/>
    <col min="17" max="16384" width="9.140625" style="5" customWidth="1"/>
  </cols>
  <sheetData>
    <row r="1" ht="15.75" thickBot="1"/>
    <row r="2" spans="2:3" ht="15">
      <c r="B2" s="35" t="s">
        <v>25</v>
      </c>
      <c r="C2" s="36"/>
    </row>
    <row r="3" spans="2:4" ht="15">
      <c r="B3" s="37"/>
      <c r="C3" s="38"/>
      <c r="D3" s="7"/>
    </row>
    <row r="4" spans="2:3" ht="15">
      <c r="B4" s="8"/>
      <c r="C4" s="9"/>
    </row>
    <row r="5" spans="2:3" ht="15">
      <c r="B5" s="10" t="s">
        <v>24</v>
      </c>
      <c r="C5" s="29"/>
    </row>
    <row r="6" spans="2:3" ht="15">
      <c r="B6" s="10" t="s">
        <v>24</v>
      </c>
      <c r="C6" s="29"/>
    </row>
    <row r="7" spans="2:3" ht="15">
      <c r="B7" s="10" t="s">
        <v>24</v>
      </c>
      <c r="C7" s="29"/>
    </row>
    <row r="8" spans="2:3" ht="15">
      <c r="B8" s="10" t="s">
        <v>24</v>
      </c>
      <c r="C8" s="29"/>
    </row>
    <row r="9" spans="2:3" ht="15">
      <c r="B9" s="10" t="s">
        <v>24</v>
      </c>
      <c r="C9" s="29"/>
    </row>
    <row r="10" spans="2:3" ht="15">
      <c r="B10" s="10" t="s">
        <v>24</v>
      </c>
      <c r="C10" s="29"/>
    </row>
    <row r="11" spans="2:3" ht="15">
      <c r="B11" s="10" t="s">
        <v>24</v>
      </c>
      <c r="C11" s="29"/>
    </row>
    <row r="12" spans="2:3" ht="15">
      <c r="B12" s="10" t="s">
        <v>24</v>
      </c>
      <c r="C12" s="29"/>
    </row>
    <row r="13" spans="2:3" ht="15">
      <c r="B13" s="10" t="s">
        <v>24</v>
      </c>
      <c r="C13" s="29"/>
    </row>
    <row r="14" spans="2:3" ht="15">
      <c r="B14" s="10" t="s">
        <v>24</v>
      </c>
      <c r="C14" s="29"/>
    </row>
    <row r="15" spans="2:3" ht="15">
      <c r="B15" s="10" t="s">
        <v>24</v>
      </c>
      <c r="C15" s="29"/>
    </row>
    <row r="16" spans="2:3" ht="15">
      <c r="B16" s="10" t="s">
        <v>24</v>
      </c>
      <c r="C16" s="29"/>
    </row>
    <row r="17" spans="2:12" ht="15">
      <c r="B17" s="10" t="s">
        <v>24</v>
      </c>
      <c r="C17" s="29"/>
      <c r="G17" s="6">
        <f>IF(C20&lt;=K18,ROUND(C20*L18,2),0)</f>
        <v>0</v>
      </c>
      <c r="I17" s="11" t="s">
        <v>19</v>
      </c>
      <c r="J17" s="11" t="s">
        <v>20</v>
      </c>
      <c r="K17" s="12" t="s">
        <v>18</v>
      </c>
      <c r="L17" s="12" t="s">
        <v>1</v>
      </c>
    </row>
    <row r="18" spans="2:22" ht="15">
      <c r="B18" s="10" t="s">
        <v>24</v>
      </c>
      <c r="C18" s="29"/>
      <c r="E18" s="6">
        <f aca="true" t="shared" si="0" ref="E18:E25">IF(F18=0,ROUND(G17*L18,2),0)</f>
        <v>0</v>
      </c>
      <c r="F18" s="6">
        <f aca="true" t="shared" si="1" ref="F18:F25">IF($C$20&gt;J18,(K18*L18),0)</f>
        <v>0</v>
      </c>
      <c r="G18" s="6">
        <f>$C$20-J18</f>
        <v>-1045</v>
      </c>
      <c r="H18" s="6">
        <f aca="true" t="shared" si="2" ref="H18:H24">ROUND(K18*L18,2)</f>
        <v>78.38</v>
      </c>
      <c r="I18" s="11">
        <v>0</v>
      </c>
      <c r="J18" s="13">
        <v>1045</v>
      </c>
      <c r="K18" s="14">
        <f>J18-I18</f>
        <v>1045</v>
      </c>
      <c r="L18" s="15">
        <v>0.075</v>
      </c>
      <c r="M18" s="16" t="s">
        <v>29</v>
      </c>
      <c r="R18" s="41" t="s">
        <v>34</v>
      </c>
      <c r="S18" s="41"/>
      <c r="T18" s="41"/>
      <c r="U18" s="40">
        <f>J18</f>
        <v>1045</v>
      </c>
      <c r="V18" s="40"/>
    </row>
    <row r="19" spans="2:12" ht="15">
      <c r="B19" s="10" t="s">
        <v>24</v>
      </c>
      <c r="C19" s="29"/>
      <c r="E19" s="6">
        <f t="shared" si="0"/>
        <v>-94.05</v>
      </c>
      <c r="F19" s="6">
        <f t="shared" si="1"/>
        <v>0</v>
      </c>
      <c r="G19" s="6">
        <f aca="true" t="shared" si="3" ref="G19:G25">$C$20-J19</f>
        <v>-2089.6</v>
      </c>
      <c r="H19" s="6">
        <f t="shared" si="2"/>
        <v>94.01</v>
      </c>
      <c r="I19" s="11">
        <v>1045.01</v>
      </c>
      <c r="J19" s="11">
        <v>2089.6</v>
      </c>
      <c r="K19" s="14">
        <f aca="true" t="shared" si="4" ref="K19:K25">J19-I19</f>
        <v>1044.59</v>
      </c>
      <c r="L19" s="17">
        <v>0.09</v>
      </c>
    </row>
    <row r="20" spans="2:12" ht="30" customHeight="1">
      <c r="B20" s="18" t="s">
        <v>23</v>
      </c>
      <c r="C20" s="19">
        <f>SUM(C5:C19)</f>
        <v>0</v>
      </c>
      <c r="E20" s="6">
        <f t="shared" si="0"/>
        <v>-250.75</v>
      </c>
      <c r="F20" s="6">
        <f>IF($C$20&gt;J20,(K20*L20),0)</f>
        <v>0</v>
      </c>
      <c r="G20" s="6">
        <f t="shared" si="3"/>
        <v>-3134.4</v>
      </c>
      <c r="H20" s="6">
        <f t="shared" si="2"/>
        <v>125.37</v>
      </c>
      <c r="I20" s="11">
        <v>2089.61</v>
      </c>
      <c r="J20" s="11">
        <v>3134.4</v>
      </c>
      <c r="K20" s="14">
        <f t="shared" si="4"/>
        <v>1044.79</v>
      </c>
      <c r="L20" s="17">
        <v>0.12</v>
      </c>
    </row>
    <row r="21" spans="2:22" ht="15">
      <c r="B21" s="20"/>
      <c r="C21" s="21"/>
      <c r="E21" s="6">
        <f t="shared" si="0"/>
        <v>-438.82</v>
      </c>
      <c r="F21" s="6">
        <f t="shared" si="1"/>
        <v>0</v>
      </c>
      <c r="G21" s="6">
        <f t="shared" si="3"/>
        <v>-6101.06</v>
      </c>
      <c r="H21" s="6">
        <f t="shared" si="2"/>
        <v>415.33</v>
      </c>
      <c r="I21" s="11">
        <v>3134.41</v>
      </c>
      <c r="J21" s="13">
        <v>6101.06</v>
      </c>
      <c r="K21" s="14">
        <f t="shared" si="4"/>
        <v>2966.6500000000005</v>
      </c>
      <c r="L21" s="17">
        <v>0.14</v>
      </c>
      <c r="M21" s="16" t="s">
        <v>30</v>
      </c>
      <c r="R21" s="41" t="s">
        <v>33</v>
      </c>
      <c r="S21" s="41"/>
      <c r="T21" s="41"/>
      <c r="U21" s="40">
        <f>J21</f>
        <v>6101.06</v>
      </c>
      <c r="V21" s="40"/>
    </row>
    <row r="22" spans="2:12" ht="30" customHeight="1">
      <c r="B22" s="18" t="s">
        <v>31</v>
      </c>
      <c r="C22" s="30">
        <f>D22</f>
        <v>0</v>
      </c>
      <c r="D22" s="6">
        <f>IF($C$20&lt;=J18,G27,G26)</f>
        <v>0</v>
      </c>
      <c r="E22" s="6">
        <f t="shared" si="0"/>
        <v>-884.65</v>
      </c>
      <c r="F22" s="6">
        <f t="shared" si="1"/>
        <v>0</v>
      </c>
      <c r="G22" s="6">
        <f t="shared" si="3"/>
        <v>-10448</v>
      </c>
      <c r="H22" s="6">
        <f t="shared" si="2"/>
        <v>630.3</v>
      </c>
      <c r="I22" s="11">
        <v>6101.07</v>
      </c>
      <c r="J22" s="11">
        <v>10448</v>
      </c>
      <c r="K22" s="14">
        <f t="shared" si="4"/>
        <v>4346.93</v>
      </c>
      <c r="L22" s="15">
        <v>0.145</v>
      </c>
    </row>
    <row r="23" spans="2:12" ht="15">
      <c r="B23" s="20"/>
      <c r="C23" s="21"/>
      <c r="E23" s="6">
        <f t="shared" si="0"/>
        <v>-1723.92</v>
      </c>
      <c r="F23" s="6">
        <f t="shared" si="1"/>
        <v>0</v>
      </c>
      <c r="G23" s="6">
        <f t="shared" si="3"/>
        <v>-20896</v>
      </c>
      <c r="H23" s="6">
        <f t="shared" si="2"/>
        <v>1723.92</v>
      </c>
      <c r="I23" s="11">
        <v>10448.01</v>
      </c>
      <c r="J23" s="11">
        <v>20896</v>
      </c>
      <c r="K23" s="14">
        <f t="shared" si="4"/>
        <v>10447.99</v>
      </c>
      <c r="L23" s="15">
        <v>0.165</v>
      </c>
    </row>
    <row r="24" spans="2:12" ht="15">
      <c r="B24" s="10" t="s">
        <v>32</v>
      </c>
      <c r="C24" s="22">
        <f>D24</f>
        <v>0</v>
      </c>
      <c r="D24" s="6">
        <f>ROUND((C20*0.11),2)</f>
        <v>0</v>
      </c>
      <c r="E24" s="6">
        <f t="shared" si="0"/>
        <v>-3970.24</v>
      </c>
      <c r="F24" s="6">
        <f t="shared" si="1"/>
        <v>0</v>
      </c>
      <c r="G24" s="6">
        <f t="shared" si="3"/>
        <v>-40747.2</v>
      </c>
      <c r="H24" s="6">
        <f t="shared" si="2"/>
        <v>3771.73</v>
      </c>
      <c r="I24" s="11">
        <v>20896.01</v>
      </c>
      <c r="J24" s="11">
        <v>40747.2</v>
      </c>
      <c r="K24" s="14">
        <f t="shared" si="4"/>
        <v>19851.19</v>
      </c>
      <c r="L24" s="17">
        <v>0.19</v>
      </c>
    </row>
    <row r="25" spans="2:12" ht="15">
      <c r="B25" s="20"/>
      <c r="C25" s="21"/>
      <c r="E25" s="6">
        <f t="shared" si="0"/>
        <v>-8964.38</v>
      </c>
      <c r="F25" s="6">
        <f t="shared" si="1"/>
        <v>0</v>
      </c>
      <c r="G25" s="6">
        <f t="shared" si="3"/>
        <v>0</v>
      </c>
      <c r="H25" s="6">
        <f>IF(K25&gt;0,(K25*L25),0)</f>
        <v>0</v>
      </c>
      <c r="I25" s="11">
        <v>40747.2</v>
      </c>
      <c r="J25" s="14">
        <f>C20</f>
        <v>0</v>
      </c>
      <c r="K25" s="14">
        <f t="shared" si="4"/>
        <v>-40747.2</v>
      </c>
      <c r="L25" s="17">
        <v>0.22</v>
      </c>
    </row>
    <row r="26" spans="2:10" ht="15">
      <c r="B26" s="10" t="s">
        <v>26</v>
      </c>
      <c r="C26" s="23">
        <f>D26</f>
        <v>0</v>
      </c>
      <c r="D26" s="6">
        <f>D22-D24</f>
        <v>0</v>
      </c>
      <c r="E26" s="24">
        <f>SUMIF(E18:E25,"&gt;0")</f>
        <v>0</v>
      </c>
      <c r="F26" s="24">
        <f>SUMIF(F18:F25,"&gt;0")</f>
        <v>0</v>
      </c>
      <c r="G26" s="25">
        <f>E26+F26</f>
        <v>0</v>
      </c>
      <c r="H26" s="33" t="s">
        <v>21</v>
      </c>
      <c r="I26" s="34"/>
      <c r="J26" s="34"/>
    </row>
    <row r="27" spans="2:10" ht="15">
      <c r="B27" s="8"/>
      <c r="C27" s="21"/>
      <c r="G27" s="25">
        <f>G17</f>
        <v>0</v>
      </c>
      <c r="H27" s="33" t="s">
        <v>22</v>
      </c>
      <c r="I27" s="34"/>
      <c r="J27" s="34"/>
    </row>
    <row r="28" spans="2:4" ht="15.75" thickBot="1">
      <c r="B28" s="26" t="s">
        <v>27</v>
      </c>
      <c r="C28" s="27">
        <f>D28</f>
        <v>0</v>
      </c>
      <c r="D28" s="28">
        <f>IF(C20&gt;0,C22/C20,0)</f>
        <v>0</v>
      </c>
    </row>
    <row r="29" spans="9:12" ht="15.75" thickBot="1">
      <c r="I29" s="39" t="s">
        <v>28</v>
      </c>
      <c r="J29" s="39"/>
      <c r="K29" s="39"/>
      <c r="L29" s="39"/>
    </row>
    <row r="30" spans="2:3" ht="15.75" thickBot="1">
      <c r="B30" s="31" t="s">
        <v>35</v>
      </c>
      <c r="C30" s="32"/>
    </row>
  </sheetData>
  <sheetProtection password="E1C3" sheet="1" objects="1" scenarios="1"/>
  <mergeCells count="9">
    <mergeCell ref="B30:C30"/>
    <mergeCell ref="H27:J27"/>
    <mergeCell ref="B2:C3"/>
    <mergeCell ref="I29:L29"/>
    <mergeCell ref="U18:V18"/>
    <mergeCell ref="U21:V21"/>
    <mergeCell ref="R18:T18"/>
    <mergeCell ref="R21:T21"/>
    <mergeCell ref="H26:J26"/>
  </mergeCells>
  <conditionalFormatting sqref="C26">
    <cfRule type="cellIs" priority="8" dxfId="1" operator="lessThan">
      <formula>0</formula>
    </cfRule>
    <cfRule type="cellIs" priority="9" dxfId="0" operator="greaterThan">
      <formula>0</formula>
    </cfRule>
  </conditionalFormatting>
  <conditionalFormatting sqref="C28">
    <cfRule type="cellIs" priority="6" dxfId="1" operator="lessThan">
      <formula>0.11</formula>
    </cfRule>
    <cfRule type="cellIs" priority="7" dxfId="0" operator="greaterThan">
      <formula>0.11</formula>
    </cfRule>
  </conditionalFormatting>
  <conditionalFormatting sqref="C24">
    <cfRule type="cellIs" priority="5" dxfId="0" operator="greaterThan">
      <formula>"c22"</formula>
    </cfRule>
  </conditionalFormatting>
  <conditionalFormatting sqref="C22">
    <cfRule type="cellIs" priority="1" dxfId="1" operator="lessThanOrEqual">
      <formula>$C$24</formula>
    </cfRule>
    <cfRule type="cellIs" priority="2" dxfId="0" operator="greaterThan">
      <formula>$C$24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C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5.8515625" style="1" bestFit="1" customWidth="1"/>
    <col min="2" max="2" width="16.28125" style="1" bestFit="1" customWidth="1"/>
    <col min="3" max="3" width="15.28125" style="1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1" t="s">
        <v>3</v>
      </c>
      <c r="B2" s="2">
        <v>0.075</v>
      </c>
      <c r="C2" s="2">
        <v>0.075</v>
      </c>
    </row>
    <row r="3" spans="1:3" ht="15">
      <c r="A3" s="1" t="s">
        <v>4</v>
      </c>
      <c r="B3" s="3">
        <v>0.09</v>
      </c>
      <c r="C3" s="1" t="s">
        <v>5</v>
      </c>
    </row>
    <row r="4" spans="1:3" ht="15">
      <c r="A4" s="1" t="s">
        <v>6</v>
      </c>
      <c r="B4" s="3">
        <v>0.12</v>
      </c>
      <c r="C4" s="1" t="s">
        <v>7</v>
      </c>
    </row>
    <row r="5" spans="1:3" ht="15">
      <c r="A5" s="1" t="s">
        <v>8</v>
      </c>
      <c r="B5" s="3">
        <v>0.14</v>
      </c>
      <c r="C5" s="1" t="s">
        <v>9</v>
      </c>
    </row>
    <row r="6" spans="1:3" ht="15">
      <c r="A6" s="1" t="s">
        <v>10</v>
      </c>
      <c r="B6" s="2">
        <v>0.145</v>
      </c>
      <c r="C6" s="1" t="s">
        <v>11</v>
      </c>
    </row>
    <row r="7" spans="1:3" ht="15">
      <c r="A7" s="1" t="s">
        <v>12</v>
      </c>
      <c r="B7" s="2">
        <v>0.165</v>
      </c>
      <c r="C7" s="1" t="s">
        <v>13</v>
      </c>
    </row>
    <row r="8" spans="1:3" ht="15">
      <c r="A8" s="1" t="s">
        <v>14</v>
      </c>
      <c r="B8" s="3">
        <v>0.19</v>
      </c>
      <c r="C8" s="1" t="s">
        <v>15</v>
      </c>
    </row>
    <row r="9" spans="1:3" ht="15">
      <c r="A9" s="1" t="s">
        <v>16</v>
      </c>
      <c r="B9" s="3">
        <v>0.22</v>
      </c>
      <c r="C9" s="1" t="s">
        <v>17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Ricardo Arioli</dc:creator>
  <cp:keywords/>
  <dc:description/>
  <cp:lastModifiedBy>Joseli Gomes de Moura</cp:lastModifiedBy>
  <dcterms:created xsi:type="dcterms:W3CDTF">2020-02-19T13:45:56Z</dcterms:created>
  <dcterms:modified xsi:type="dcterms:W3CDTF">2020-03-12T19:13:51Z</dcterms:modified>
  <cp:category/>
  <cp:version/>
  <cp:contentType/>
  <cp:contentStatus/>
</cp:coreProperties>
</file>