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-945" yWindow="585" windowWidth="19440" windowHeight="11760"/>
  </bookViews>
  <sheets>
    <sheet name="Modelo de Planilha Orçamentária" sheetId="8" r:id="rId1"/>
  </sheets>
  <definedNames>
    <definedName name="_xlnm._FilterDatabase" localSheetId="0" hidden="1">'Modelo de Planilha Orçamentária'!$C$9:$O$1024</definedName>
    <definedName name="_xlnm.Print_Area" localSheetId="0">'Modelo de Planilha Orçamentária'!$C$1:$L$1033</definedName>
    <definedName name="_xlnm.Print_Titles" localSheetId="0">'Modelo de Planilha Orçamentária'!$1:$9</definedName>
    <definedName name="Z_ABB8A3A3_4187_4CD4_820B_E5CE21B14F3E_.wvu.FilterData" localSheetId="0" hidden="1">'Modelo de Planilha Orçamentária'!$B$9:$N$21</definedName>
    <definedName name="Z_ABB8A3A3_4187_4CD4_820B_E5CE21B14F3E_.wvu.PrintArea" localSheetId="0" hidden="1">'Modelo de Planilha Orçamentária'!$C$1:$N$22</definedName>
    <definedName name="Z_ABB8A3A3_4187_4CD4_820B_E5CE21B14F3E_.wvu.PrintTitles" localSheetId="0" hidden="1">'Modelo de Planilha Orçamentária'!$1:$9</definedName>
    <definedName name="Z_ABB8A3A3_4187_4CD4_820B_E5CE21B14F3E_.wvu.Rows" localSheetId="0" hidden="1">'Modelo de Planilha Orçamentária'!#REF!</definedName>
  </definedNames>
  <calcPr calcId="145621"/>
  <customWorkbookViews>
    <customWorkbookView name="Renata Maradini - Modo de exibição pessoal" guid="{ABB8A3A3-4187-4CD4-820B-E5CE21B14F3E}" mergeInterval="0" personalView="1" maximized="1" xWindow="1" yWindow="1" windowWidth="1276" windowHeight="570" activeSheetId="1"/>
  </customWorkbookViews>
</workbook>
</file>

<file path=xl/calcChain.xml><?xml version="1.0" encoding="utf-8"?>
<calcChain xmlns="http://schemas.openxmlformats.org/spreadsheetml/2006/main">
  <c r="A1019" i="8" l="1"/>
  <c r="F1018" i="8"/>
  <c r="D1018" i="8" s="1"/>
  <c r="A1018" i="8"/>
  <c r="A1017" i="8"/>
  <c r="A1016" i="8"/>
  <c r="A1014" i="8"/>
  <c r="A1004" i="8"/>
  <c r="A1001" i="8"/>
  <c r="A997" i="8"/>
  <c r="A993" i="8"/>
  <c r="A989" i="8"/>
  <c r="A985" i="8"/>
  <c r="A980" i="8"/>
  <c r="A971" i="8"/>
  <c r="A961" i="8"/>
  <c r="A958" i="8"/>
  <c r="A952" i="8"/>
  <c r="A948" i="8"/>
  <c r="A944" i="8"/>
  <c r="A932" i="8"/>
  <c r="A921" i="8"/>
  <c r="A911" i="8"/>
  <c r="A900" i="8"/>
  <c r="A895" i="8"/>
  <c r="A894" i="8"/>
  <c r="A881" i="8"/>
  <c r="A878" i="8"/>
  <c r="A876" i="8"/>
  <c r="A875" i="8"/>
  <c r="A863" i="8"/>
  <c r="A857" i="8"/>
  <c r="A853" i="8"/>
  <c r="A849" i="8"/>
  <c r="A847" i="8"/>
  <c r="A841" i="8"/>
  <c r="A817" i="8"/>
  <c r="A806" i="8"/>
  <c r="A802" i="8"/>
  <c r="A787" i="8"/>
  <c r="A772" i="8"/>
  <c r="A768" i="8"/>
  <c r="A764" i="8"/>
  <c r="A743" i="8"/>
  <c r="A738" i="8"/>
  <c r="A736" i="8"/>
  <c r="A734" i="8"/>
  <c r="A728" i="8"/>
  <c r="A724" i="8"/>
  <c r="A720" i="8"/>
  <c r="A717" i="8"/>
  <c r="A704" i="8"/>
  <c r="A700" i="8"/>
  <c r="A698" i="8"/>
  <c r="A694" i="8"/>
  <c r="A690" i="8"/>
  <c r="A677" i="8"/>
  <c r="A661" i="8"/>
  <c r="A659" i="8"/>
  <c r="A657" i="8"/>
  <c r="A644" i="8"/>
  <c r="A628" i="8"/>
  <c r="A627" i="8"/>
  <c r="A1009" i="8" s="1"/>
  <c r="A625" i="8"/>
  <c r="A619" i="8"/>
  <c r="A620" i="8" s="1"/>
  <c r="A629" i="8" s="1"/>
  <c r="A617" i="8"/>
  <c r="A618" i="8" s="1"/>
  <c r="A616" i="8"/>
  <c r="A615" i="8"/>
  <c r="A614" i="8"/>
  <c r="A613" i="8"/>
  <c r="A642" i="8" s="1"/>
  <c r="A611" i="8"/>
  <c r="A609" i="8"/>
  <c r="A608" i="8"/>
  <c r="A605" i="8"/>
  <c r="A604" i="8"/>
  <c r="A600" i="8"/>
  <c r="A701" i="8" s="1"/>
  <c r="A598" i="8"/>
  <c r="A612" i="8" s="1"/>
  <c r="A592" i="8"/>
  <c r="A594" i="8" s="1"/>
  <c r="A596" i="8" s="1"/>
  <c r="A590" i="8"/>
  <c r="A684" i="8" s="1"/>
  <c r="A589" i="8"/>
  <c r="A588" i="8"/>
  <c r="A784" i="8" s="1"/>
  <c r="A586" i="8"/>
  <c r="A782" i="8" s="1"/>
  <c r="A582" i="8"/>
  <c r="A676" i="8" s="1"/>
  <c r="A576" i="8"/>
  <c r="A574" i="8"/>
  <c r="A572" i="8"/>
  <c r="A565" i="8"/>
  <c r="A930" i="8" s="1"/>
  <c r="A563" i="8"/>
  <c r="A562" i="8"/>
  <c r="A561" i="8"/>
  <c r="A560" i="8"/>
  <c r="A923" i="8" s="1"/>
  <c r="A559" i="8"/>
  <c r="A922" i="8" s="1"/>
  <c r="A557" i="8"/>
  <c r="A556" i="8"/>
  <c r="A919" i="8" s="1"/>
  <c r="A555" i="8"/>
  <c r="A554" i="8"/>
  <c r="A918" i="8" s="1"/>
  <c r="A553" i="8"/>
  <c r="A547" i="8"/>
  <c r="A757" i="8" s="1"/>
  <c r="A545" i="8"/>
  <c r="A537" i="8"/>
  <c r="A534" i="8"/>
  <c r="A533" i="8"/>
  <c r="A532" i="8"/>
  <c r="A531" i="8"/>
  <c r="A526" i="8"/>
  <c r="A528" i="8" s="1"/>
  <c r="A524" i="8"/>
  <c r="A523" i="8"/>
  <c r="A886" i="8" s="1"/>
  <c r="A522" i="8"/>
  <c r="A885" i="8" s="1"/>
  <c r="A521" i="8"/>
  <c r="A884" i="8" s="1"/>
  <c r="A519" i="8"/>
  <c r="A882" i="8" s="1"/>
  <c r="A517" i="8"/>
  <c r="A880" i="8" s="1"/>
  <c r="A516" i="8"/>
  <c r="A871" i="8" s="1"/>
  <c r="A515" i="8"/>
  <c r="A513" i="8"/>
  <c r="A514" i="8" s="1"/>
  <c r="A508" i="8"/>
  <c r="A509" i="8" s="1"/>
  <c r="A510" i="8" s="1"/>
  <c r="A506" i="8"/>
  <c r="A727" i="8" s="1"/>
  <c r="A501" i="8"/>
  <c r="A500" i="8"/>
  <c r="A498" i="8"/>
  <c r="A497" i="8"/>
  <c r="A496" i="8"/>
  <c r="A495" i="8"/>
  <c r="A494" i="8"/>
  <c r="A860" i="8" s="1"/>
  <c r="A493" i="8"/>
  <c r="A859" i="8" s="1"/>
  <c r="A492" i="8"/>
  <c r="A491" i="8"/>
  <c r="A490" i="8"/>
  <c r="A489" i="8"/>
  <c r="A488" i="8"/>
  <c r="A487" i="8"/>
  <c r="A486" i="8"/>
  <c r="A485" i="8"/>
  <c r="A484" i="8"/>
  <c r="A862" i="8" s="1"/>
  <c r="A483" i="8"/>
  <c r="A861" i="8" s="1"/>
  <c r="A482" i="8"/>
  <c r="A481" i="8"/>
  <c r="A480" i="8"/>
  <c r="A479" i="8"/>
  <c r="A478" i="8"/>
  <c r="A477" i="8"/>
  <c r="A856" i="8" s="1"/>
  <c r="A476" i="8"/>
  <c r="A855" i="8" s="1"/>
  <c r="A475" i="8"/>
  <c r="A474" i="8"/>
  <c r="A473" i="8"/>
  <c r="A472" i="8"/>
  <c r="A471" i="8"/>
  <c r="A470" i="8"/>
  <c r="A469" i="8"/>
  <c r="A468" i="8"/>
  <c r="A466" i="8"/>
  <c r="A465" i="8"/>
  <c r="A464" i="8"/>
  <c r="A463" i="8"/>
  <c r="A462" i="8"/>
  <c r="A461" i="8" s="1"/>
  <c r="A460" i="8"/>
  <c r="A852" i="8" s="1"/>
  <c r="A459" i="8"/>
  <c r="A457" i="8"/>
  <c r="A846" i="8" s="1"/>
  <c r="A455" i="8"/>
  <c r="A844" i="8" s="1"/>
  <c r="A454" i="8"/>
  <c r="A843" i="8" s="1"/>
  <c r="A453" i="8"/>
  <c r="A842" i="8" s="1"/>
  <c r="A451" i="8"/>
  <c r="A840" i="8" s="1"/>
  <c r="A450" i="8"/>
  <c r="A839" i="8" s="1"/>
  <c r="A449" i="8"/>
  <c r="A448" i="8"/>
  <c r="A447" i="8"/>
  <c r="A838" i="8" s="1"/>
  <c r="A446" i="8"/>
  <c r="A837" i="8" s="1"/>
  <c r="A445" i="8"/>
  <c r="A836" i="8" s="1"/>
  <c r="A444" i="8"/>
  <c r="A835" i="8" s="1"/>
  <c r="A443" i="8"/>
  <c r="A442" i="8"/>
  <c r="A441" i="8"/>
  <c r="A440" i="8"/>
  <c r="A439" i="8"/>
  <c r="A828" i="8" s="1"/>
  <c r="A438" i="8"/>
  <c r="A827" i="8" s="1"/>
  <c r="A437" i="8"/>
  <c r="A826" i="8" s="1"/>
  <c r="A436" i="8"/>
  <c r="A825" i="8" s="1"/>
  <c r="A435" i="8"/>
  <c r="A824" i="8" s="1"/>
  <c r="A434" i="8"/>
  <c r="A823" i="8" s="1"/>
  <c r="A433" i="8"/>
  <c r="A822" i="8" s="1"/>
  <c r="A432" i="8"/>
  <c r="A821" i="8" s="1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1" i="8"/>
  <c r="A342" i="8" s="1"/>
  <c r="A343" i="8" s="1"/>
  <c r="A345" i="8" s="1"/>
  <c r="A346" i="8" s="1"/>
  <c r="A339" i="8"/>
  <c r="A338" i="8"/>
  <c r="A337" i="8"/>
  <c r="A334" i="8"/>
  <c r="A331" i="8"/>
  <c r="A333" i="8" s="1"/>
  <c r="A329" i="8"/>
  <c r="A330" i="8" s="1"/>
  <c r="A332" i="8" s="1"/>
  <c r="A328" i="8"/>
  <c r="A327" i="8"/>
  <c r="A320" i="8"/>
  <c r="F318" i="8"/>
  <c r="F317" i="8"/>
  <c r="A317" i="8"/>
  <c r="F316" i="8"/>
  <c r="A316" i="8"/>
  <c r="A325" i="8" s="1"/>
  <c r="F315" i="8"/>
  <c r="F314" i="8"/>
  <c r="A314" i="8"/>
  <c r="A323" i="8" s="1"/>
  <c r="F313" i="8"/>
  <c r="A308" i="8"/>
  <c r="A309" i="8" s="1"/>
  <c r="A310" i="8" s="1"/>
  <c r="A312" i="8" s="1"/>
  <c r="A313" i="8" s="1"/>
  <c r="A315" i="8" s="1"/>
  <c r="A324" i="8" s="1"/>
  <c r="A307" i="8"/>
  <c r="A306" i="8"/>
  <c r="A305" i="8"/>
  <c r="A304" i="8"/>
  <c r="A303" i="8"/>
  <c r="A302" i="8"/>
  <c r="A301" i="8"/>
  <c r="A300" i="8"/>
  <c r="A299" i="8"/>
  <c r="A298" i="8"/>
  <c r="A297" i="8"/>
  <c r="A296" i="8"/>
  <c r="A292" i="8"/>
  <c r="A293" i="8" s="1"/>
  <c r="A294" i="8" s="1"/>
  <c r="A291" i="8"/>
  <c r="A290" i="8"/>
  <c r="A289" i="8"/>
  <c r="A288" i="8"/>
  <c r="A284" i="8"/>
  <c r="A285" i="8" s="1"/>
  <c r="A287" i="8" s="1"/>
  <c r="A283" i="8"/>
  <c r="A282" i="8"/>
  <c r="A281" i="8"/>
  <c r="A279" i="8"/>
  <c r="A274" i="8"/>
  <c r="A275" i="8" s="1"/>
  <c r="A276" i="8" s="1"/>
  <c r="A278" i="8" s="1"/>
  <c r="A273" i="8"/>
  <c r="A272" i="8"/>
  <c r="A268" i="8"/>
  <c r="A270" i="8" s="1"/>
  <c r="A271" i="8" s="1"/>
  <c r="A266" i="8"/>
  <c r="A267" i="8" s="1"/>
  <c r="A265" i="8"/>
  <c r="A264" i="8"/>
  <c r="A263" i="8"/>
  <c r="A262" i="8"/>
  <c r="A261" i="8"/>
  <c r="A259" i="8"/>
  <c r="A258" i="8"/>
  <c r="A257" i="8"/>
  <c r="A256" i="8"/>
  <c r="A254" i="8"/>
  <c r="A252" i="8"/>
  <c r="A248" i="8"/>
  <c r="A249" i="8" s="1"/>
  <c r="A250" i="8" s="1"/>
  <c r="A253" i="8" s="1"/>
  <c r="A246" i="8"/>
  <c r="A260" i="8" s="1"/>
  <c r="A245" i="8"/>
  <c r="A244" i="8"/>
  <c r="A243" i="8"/>
  <c r="A239" i="8"/>
  <c r="A238" i="8"/>
  <c r="A229" i="8"/>
  <c r="A230" i="8" s="1"/>
  <c r="A231" i="8" s="1"/>
  <c r="A228" i="8"/>
  <c r="A227" i="8"/>
  <c r="F226" i="8"/>
  <c r="A223" i="8"/>
  <c r="A215" i="8"/>
  <c r="A216" i="8" s="1"/>
  <c r="A217" i="8" s="1"/>
  <c r="A214" i="8"/>
  <c r="A213" i="8"/>
  <c r="A212" i="8"/>
  <c r="A211" i="8"/>
  <c r="A210" i="8"/>
  <c r="A205" i="8"/>
  <c r="A206" i="8" s="1"/>
  <c r="A207" i="8" s="1"/>
  <c r="A209" i="8" s="1"/>
  <c r="A204" i="8"/>
  <c r="A203" i="8"/>
  <c r="F202" i="8"/>
  <c r="A200" i="8"/>
  <c r="A202" i="8" s="1"/>
  <c r="A199" i="8"/>
  <c r="A198" i="8"/>
  <c r="A197" i="8"/>
  <c r="A201" i="8" s="1"/>
  <c r="F196" i="8"/>
  <c r="A196" i="8"/>
  <c r="A195" i="8"/>
  <c r="A192" i="8"/>
  <c r="A194" i="8" s="1"/>
  <c r="A191" i="8"/>
  <c r="A190" i="8"/>
  <c r="A189" i="8"/>
  <c r="A188" i="8"/>
  <c r="A187" i="8"/>
  <c r="A186" i="8"/>
  <c r="A183" i="8"/>
  <c r="A174" i="8"/>
  <c r="A175" i="8" s="1"/>
  <c r="A185" i="8" s="1"/>
  <c r="A173" i="8"/>
  <c r="A172" i="8"/>
  <c r="A171" i="8"/>
  <c r="A165" i="8"/>
  <c r="A167" i="8" s="1"/>
  <c r="A163" i="8"/>
  <c r="A156" i="8"/>
  <c r="A161" i="8" s="1"/>
  <c r="A153" i="8"/>
  <c r="A145" i="8"/>
  <c r="A144" i="8"/>
  <c r="A143" i="8"/>
  <c r="A142" i="8"/>
  <c r="A141" i="8"/>
  <c r="A140" i="8"/>
  <c r="A139" i="8"/>
  <c r="A137" i="8"/>
  <c r="A136" i="8"/>
  <c r="A135" i="8"/>
  <c r="A134" i="8"/>
  <c r="A132" i="8"/>
  <c r="A131" i="8"/>
  <c r="A133" i="8" s="1"/>
  <c r="A128" i="8"/>
  <c r="A129" i="8" s="1"/>
  <c r="A127" i="8"/>
  <c r="A126" i="8"/>
  <c r="A125" i="8"/>
  <c r="A124" i="8"/>
  <c r="A121" i="8"/>
  <c r="A119" i="8"/>
  <c r="A118" i="8"/>
  <c r="F116" i="8"/>
  <c r="F109" i="8"/>
  <c r="A103" i="8"/>
  <c r="A101" i="8"/>
  <c r="A100" i="8"/>
  <c r="F96" i="8"/>
  <c r="A94" i="8"/>
  <c r="A91" i="8"/>
  <c r="A89" i="8"/>
  <c r="A88" i="8"/>
  <c r="A86" i="8"/>
  <c r="A85" i="8"/>
  <c r="A83" i="8"/>
  <c r="A82" i="8"/>
  <c r="A77" i="8"/>
  <c r="A75" i="8"/>
  <c r="A74" i="8"/>
  <c r="A99" i="8" s="1"/>
  <c r="A73" i="8"/>
  <c r="A72" i="8"/>
  <c r="A96" i="8" s="1"/>
  <c r="A71" i="8"/>
  <c r="A70" i="8"/>
  <c r="A95" i="8" s="1"/>
  <c r="A69" i="8"/>
  <c r="A68" i="8"/>
  <c r="A67" i="8"/>
  <c r="A66" i="8"/>
  <c r="A64" i="8"/>
  <c r="A56" i="8"/>
  <c r="A46" i="8"/>
  <c r="A58" i="8" s="1"/>
  <c r="A43" i="8"/>
  <c r="F42" i="8"/>
  <c r="A36" i="8"/>
  <c r="A104" i="8" s="1"/>
  <c r="A35" i="8"/>
  <c r="A49" i="8" s="1"/>
  <c r="A61" i="8" s="1"/>
  <c r="A34" i="8"/>
  <c r="A48" i="8" s="1"/>
  <c r="A60" i="8" s="1"/>
  <c r="C33" i="8"/>
  <c r="A33" i="8"/>
  <c r="A93" i="8" s="1"/>
  <c r="B32" i="8"/>
  <c r="B33" i="8" s="1"/>
  <c r="B34" i="8" s="1"/>
  <c r="A31" i="8"/>
  <c r="A102" i="8" s="1"/>
  <c r="A30" i="8"/>
  <c r="C26" i="8"/>
  <c r="C27" i="8" s="1"/>
  <c r="C28" i="8" s="1"/>
  <c r="C29" i="8" s="1"/>
  <c r="B25" i="8"/>
  <c r="B26" i="8" s="1"/>
  <c r="B27" i="8" s="1"/>
  <c r="B28" i="8" s="1"/>
  <c r="B29" i="8" s="1"/>
  <c r="B30" i="8" s="1"/>
  <c r="C23" i="8"/>
  <c r="C38" i="8" s="1"/>
  <c r="D88" i="8" s="1"/>
  <c r="F21" i="8"/>
  <c r="D21" i="8" s="1"/>
  <c r="D19" i="8"/>
  <c r="C14" i="8"/>
  <c r="C15" i="8" s="1"/>
  <c r="C16" i="8" s="1"/>
  <c r="C17" i="8" s="1"/>
  <c r="C18" i="8" s="1"/>
  <c r="B12" i="8"/>
  <c r="B13" i="8" s="1"/>
  <c r="B14" i="8" s="1"/>
  <c r="B15" i="8" s="1"/>
  <c r="A10" i="8"/>
  <c r="A520" i="8" l="1"/>
  <c r="A883" i="8" s="1"/>
  <c r="F36" i="8"/>
  <c r="D36" i="8" s="1"/>
  <c r="A456" i="8"/>
  <c r="A845" i="8" s="1"/>
  <c r="D30" i="8"/>
  <c r="A37" i="8"/>
  <c r="A146" i="8" s="1"/>
  <c r="A50" i="8"/>
  <c r="A62" i="8" s="1"/>
  <c r="A632" i="8"/>
  <c r="A707" i="8"/>
  <c r="A76" i="8"/>
  <c r="A12" i="8"/>
  <c r="A78" i="8" s="1"/>
  <c r="D34" i="8"/>
  <c r="A601" i="8"/>
  <c r="A603" i="8" s="1"/>
  <c r="A957" i="8" s="1"/>
  <c r="A602" i="8"/>
  <c r="A791" i="8" s="1"/>
  <c r="A664" i="8"/>
  <c r="A668" i="8"/>
  <c r="A662" i="8"/>
  <c r="A680" i="8"/>
  <c r="B17" i="8"/>
  <c r="B16" i="8"/>
  <c r="B18" i="8" s="1"/>
  <c r="B19" i="8" s="1"/>
  <c r="F30" i="8"/>
  <c r="F34" i="8"/>
  <c r="A123" i="8"/>
  <c r="A122" i="8"/>
  <c r="F127" i="8"/>
  <c r="D127" i="8" s="1"/>
  <c r="D100" i="8"/>
  <c r="C129" i="8"/>
  <c r="D125" i="8"/>
  <c r="D118" i="8"/>
  <c r="D43" i="8"/>
  <c r="A170" i="8"/>
  <c r="A169" i="8"/>
  <c r="A241" i="8"/>
  <c r="A233" i="8"/>
  <c r="A47" i="8"/>
  <c r="A59" i="8" s="1"/>
  <c r="A98" i="8"/>
  <c r="A97" i="8"/>
  <c r="D82" i="8"/>
  <c r="A55" i="8"/>
  <c r="A225" i="8"/>
  <c r="A226" i="8" s="1"/>
  <c r="A219" i="8"/>
  <c r="A13" i="8"/>
  <c r="A14" i="8" s="1"/>
  <c r="C40" i="8"/>
  <c r="A158" i="8"/>
  <c r="A166" i="8"/>
  <c r="A168" i="8" s="1"/>
  <c r="A318" i="8"/>
  <c r="A326" i="8" s="1"/>
  <c r="A321" i="8"/>
  <c r="A322" i="8"/>
  <c r="A336" i="8"/>
  <c r="A319" i="8"/>
  <c r="A177" i="8"/>
  <c r="A865" i="8"/>
  <c r="A719" i="8"/>
  <c r="A733" i="8"/>
  <c r="A512" i="8"/>
  <c r="A830" i="8"/>
  <c r="A832" i="8"/>
  <c r="A819" i="8"/>
  <c r="A833" i="8"/>
  <c r="A731" i="8"/>
  <c r="A729" i="8"/>
  <c r="A891" i="8"/>
  <c r="A887" i="8"/>
  <c r="A525" i="8"/>
  <c r="A688" i="8"/>
  <c r="A831" i="8"/>
  <c r="A829" i="8"/>
  <c r="A879" i="8"/>
  <c r="A737" i="8"/>
  <c r="A917" i="8"/>
  <c r="A763" i="8"/>
  <c r="A920" i="8"/>
  <c r="A564" i="8"/>
  <c r="A1010" i="8"/>
  <c r="A966" i="8"/>
  <c r="A800" i="8"/>
  <c r="A640" i="8"/>
  <c r="A851" i="8"/>
  <c r="A848" i="8"/>
  <c r="A722" i="8"/>
  <c r="A873" i="8"/>
  <c r="A530" i="8"/>
  <c r="A902" i="8"/>
  <c r="A745" i="8"/>
  <c r="A539" i="8"/>
  <c r="A798" i="8"/>
  <c r="A638" i="8"/>
  <c r="A834" i="8"/>
  <c r="A820" i="8"/>
  <c r="A872" i="8"/>
  <c r="A721" i="8"/>
  <c r="A502" i="8"/>
  <c r="A732" i="8"/>
  <c r="A730" i="8"/>
  <c r="A893" i="8"/>
  <c r="A889" i="8"/>
  <c r="A536" i="8"/>
  <c r="A529" i="8"/>
  <c r="A968" i="8"/>
  <c r="A951" i="8"/>
  <c r="A775" i="8"/>
  <c r="A670" i="8"/>
  <c r="A999" i="8"/>
  <c r="A960" i="8"/>
  <c r="A978" i="8"/>
  <c r="A977" i="8"/>
  <c r="A794" i="8"/>
  <c r="A714" i="8"/>
  <c r="A634" i="8"/>
  <c r="A899" i="8"/>
  <c r="A742" i="8"/>
  <c r="A898" i="8"/>
  <c r="A755" i="8"/>
  <c r="A741" i="8"/>
  <c r="A549" i="8"/>
  <c r="A759" i="8" s="1"/>
  <c r="A924" i="8"/>
  <c r="A913" i="8"/>
  <c r="A766" i="8"/>
  <c r="A914" i="8"/>
  <c r="A925" i="8"/>
  <c r="A767" i="8"/>
  <c r="A984" i="8"/>
  <c r="A926" i="8"/>
  <c r="A927" i="8"/>
  <c r="A566" i="8"/>
  <c r="A587" i="8"/>
  <c r="A991" i="8"/>
  <c r="A785" i="8"/>
  <c r="A702" i="8"/>
  <c r="A956" i="8"/>
  <c r="A976" i="8"/>
  <c r="A793" i="8"/>
  <c r="A713" i="8"/>
  <c r="A633" i="8"/>
  <c r="A797" i="8"/>
  <c r="A637" i="8"/>
  <c r="A610" i="8"/>
  <c r="A666" i="8"/>
  <c r="A682" i="8"/>
  <c r="A686" i="8"/>
  <c r="A937" i="8"/>
  <c r="A810" i="8"/>
  <c r="A573" i="8"/>
  <c r="A983" i="8"/>
  <c r="A939" i="8"/>
  <c r="A812" i="8"/>
  <c r="A648" i="8"/>
  <c r="A575" i="8"/>
  <c r="A940" i="8"/>
  <c r="A816" i="8"/>
  <c r="A814" i="8"/>
  <c r="A650" i="8"/>
  <c r="A578" i="8"/>
  <c r="A581" i="8"/>
  <c r="A988" i="8"/>
  <c r="A656" i="8"/>
  <c r="A992" i="8"/>
  <c r="A786" i="8"/>
  <c r="A703" i="8"/>
  <c r="A591" i="8"/>
  <c r="A1011" i="8"/>
  <c r="A954" i="8"/>
  <c r="A789" i="8"/>
  <c r="A641" i="8"/>
  <c r="A621" i="8"/>
  <c r="A1013" i="8"/>
  <c r="A974" i="8"/>
  <c r="A706" i="8"/>
  <c r="A643" i="8"/>
  <c r="A631" i="8"/>
  <c r="A663" i="8"/>
  <c r="A683" i="8"/>
  <c r="A692" i="8"/>
  <c r="A693" i="8"/>
  <c r="A996" i="8"/>
  <c r="A970" i="8"/>
  <c r="A1012" i="8"/>
  <c r="A955" i="8"/>
  <c r="A973" i="8"/>
  <c r="A790" i="8"/>
  <c r="K780" i="8"/>
  <c r="K707" i="8"/>
  <c r="K856" i="8"/>
  <c r="K951" i="8"/>
  <c r="K697" i="8"/>
  <c r="K771" i="8"/>
  <c r="A792" i="8" l="1"/>
  <c r="A607" i="8"/>
  <c r="A716" i="8" s="1"/>
  <c r="A51" i="8"/>
  <c r="A63" i="8" s="1"/>
  <c r="A606" i="8"/>
  <c r="A1000" i="8" s="1"/>
  <c r="A975" i="8"/>
  <c r="A105" i="8"/>
  <c r="A38" i="8"/>
  <c r="A120" i="8" s="1"/>
  <c r="K711" i="8"/>
  <c r="K781" i="8"/>
  <c r="K866" i="8"/>
  <c r="K868" i="8"/>
  <c r="K964" i="8"/>
  <c r="K708" i="8"/>
  <c r="K777" i="8"/>
  <c r="K779" i="8"/>
  <c r="K871" i="8"/>
  <c r="K869" i="8"/>
  <c r="K965" i="8"/>
  <c r="K1005" i="8"/>
  <c r="K712" i="8"/>
  <c r="K709" i="8"/>
  <c r="K870" i="8"/>
  <c r="K962" i="8"/>
  <c r="K1009" i="8"/>
  <c r="K1004" i="8"/>
  <c r="K1006" i="8"/>
  <c r="K710" i="8"/>
  <c r="K867" i="8"/>
  <c r="K966" i="8"/>
  <c r="K961" i="8"/>
  <c r="K963" i="8"/>
  <c r="K1007" i="8"/>
  <c r="K778" i="8"/>
  <c r="K1008" i="8"/>
  <c r="A1003" i="8"/>
  <c r="A623" i="8"/>
  <c r="A624" i="8" s="1"/>
  <c r="A946" i="8"/>
  <c r="A942" i="8"/>
  <c r="A804" i="8"/>
  <c r="A770" i="8"/>
  <c r="A652" i="8"/>
  <c r="A580" i="8"/>
  <c r="A672" i="8"/>
  <c r="A901" i="8"/>
  <c r="A744" i="8"/>
  <c r="A538" i="8"/>
  <c r="A928" i="8"/>
  <c r="A929" i="8"/>
  <c r="A45" i="8"/>
  <c r="A57" i="8" s="1"/>
  <c r="A593" i="8"/>
  <c r="A685" i="8"/>
  <c r="A777" i="8" s="1"/>
  <c r="A665" i="8"/>
  <c r="A813" i="8"/>
  <c r="A649" i="8"/>
  <c r="A577" i="8"/>
  <c r="A874" i="8"/>
  <c r="A723" i="8"/>
  <c r="A504" i="8"/>
  <c r="A904" i="8"/>
  <c r="A747" i="8"/>
  <c r="A541" i="8"/>
  <c r="A982" i="8"/>
  <c r="A938" i="8"/>
  <c r="A811" i="8"/>
  <c r="A801" i="8"/>
  <c r="A799" i="8"/>
  <c r="A639" i="8"/>
  <c r="A796" i="8"/>
  <c r="A179" i="8"/>
  <c r="A181" i="8" s="1"/>
  <c r="A178" i="8"/>
  <c r="A180" i="8" s="1"/>
  <c r="A182" i="8" s="1"/>
  <c r="A148" i="8"/>
  <c r="A155" i="8"/>
  <c r="A235" i="8"/>
  <c r="A234" i="8"/>
  <c r="A236" i="8" s="1"/>
  <c r="A237" i="8" s="1"/>
  <c r="F144" i="8"/>
  <c r="D144" i="8" s="1"/>
  <c r="D137" i="8"/>
  <c r="C131" i="8"/>
  <c r="C146" i="8"/>
  <c r="D142" i="8"/>
  <c r="F19" i="8"/>
  <c r="A987" i="8"/>
  <c r="A655" i="8"/>
  <c r="A675" i="8"/>
  <c r="A783" i="8"/>
  <c r="A681" i="8"/>
  <c r="A931" i="8"/>
  <c r="A567" i="8"/>
  <c r="A892" i="8"/>
  <c r="A890" i="8"/>
  <c r="A888" i="8"/>
  <c r="C41" i="8"/>
  <c r="C42" i="8" s="1"/>
  <c r="C45" i="8"/>
  <c r="B40" i="8"/>
  <c r="B41" i="8" s="1"/>
  <c r="B42" i="8" s="1"/>
  <c r="B43" i="8" s="1"/>
  <c r="A79" i="8"/>
  <c r="A15" i="8"/>
  <c r="A221" i="8"/>
  <c r="A220" i="8"/>
  <c r="A222" i="8" s="1"/>
  <c r="A255" i="8"/>
  <c r="A242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A715" i="8" l="1"/>
  <c r="A636" i="8"/>
  <c r="A795" i="8"/>
  <c r="A40" i="8"/>
  <c r="A979" i="8"/>
  <c r="A52" i="8"/>
  <c r="A635" i="8"/>
  <c r="K929" i="8"/>
  <c r="F43" i="8"/>
  <c r="A80" i="8"/>
  <c r="A17" i="8"/>
  <c r="A16" i="8"/>
  <c r="F173" i="8"/>
  <c r="D173" i="8" s="1"/>
  <c r="D163" i="8"/>
  <c r="C148" i="8"/>
  <c r="C175" i="8"/>
  <c r="D171" i="8"/>
  <c r="D153" i="8"/>
  <c r="A749" i="8"/>
  <c r="A906" i="8"/>
  <c r="A725" i="8"/>
  <c r="A505" i="8"/>
  <c r="A726" i="8" s="1"/>
  <c r="A941" i="8"/>
  <c r="A815" i="8"/>
  <c r="A651" i="8"/>
  <c r="A579" i="8"/>
  <c r="A87" i="8"/>
  <c r="A53" i="8"/>
  <c r="A41" i="8"/>
  <c r="A903" i="8"/>
  <c r="A746" i="8"/>
  <c r="A540" i="8"/>
  <c r="A654" i="8"/>
  <c r="A674" i="8"/>
  <c r="C139" i="8"/>
  <c r="C132" i="8"/>
  <c r="C133" i="8" s="1"/>
  <c r="C134" i="8" s="1"/>
  <c r="C135" i="8" s="1"/>
  <c r="C136" i="8" s="1"/>
  <c r="B131" i="8"/>
  <c r="B132" i="8" s="1"/>
  <c r="A160" i="8"/>
  <c r="A157" i="8"/>
  <c r="A687" i="8"/>
  <c r="A667" i="8"/>
  <c r="A595" i="8"/>
  <c r="A150" i="8"/>
  <c r="A152" i="8" s="1"/>
  <c r="A149" i="8"/>
  <c r="A151" i="8" s="1"/>
  <c r="C46" i="8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B45" i="8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C84" i="8"/>
  <c r="A584" i="8"/>
  <c r="A569" i="8"/>
  <c r="F82" i="8" l="1"/>
  <c r="A159" i="8"/>
  <c r="A162" i="8"/>
  <c r="C140" i="8"/>
  <c r="C141" i="8" s="1"/>
  <c r="B139" i="8"/>
  <c r="B140" i="8" s="1"/>
  <c r="B141" i="8" s="1"/>
  <c r="B142" i="8" s="1"/>
  <c r="A943" i="8"/>
  <c r="A947" i="8"/>
  <c r="A805" i="8"/>
  <c r="A653" i="8"/>
  <c r="A771" i="8"/>
  <c r="A673" i="8"/>
  <c r="A933" i="8"/>
  <c r="A807" i="8"/>
  <c r="A571" i="8"/>
  <c r="A570" i="8"/>
  <c r="A950" i="8"/>
  <c r="A967" i="8"/>
  <c r="A597" i="8"/>
  <c r="A774" i="8"/>
  <c r="A866" i="8" s="1"/>
  <c r="A689" i="8"/>
  <c r="A669" i="8"/>
  <c r="A54" i="8"/>
  <c r="A65" i="8" s="1"/>
  <c r="A42" i="8"/>
  <c r="A646" i="8"/>
  <c r="A658" i="8"/>
  <c r="A696" i="8"/>
  <c r="A678" i="8"/>
  <c r="A585" i="8"/>
  <c r="B133" i="8"/>
  <c r="B134" i="8"/>
  <c r="B135" i="8" s="1"/>
  <c r="B136" i="8" s="1"/>
  <c r="B137" i="8" s="1"/>
  <c r="A905" i="8"/>
  <c r="A748" i="8"/>
  <c r="A542" i="8"/>
  <c r="C192" i="8"/>
  <c r="D188" i="8"/>
  <c r="D183" i="8"/>
  <c r="C177" i="8"/>
  <c r="F190" i="8"/>
  <c r="D190" i="8" s="1"/>
  <c r="C90" i="8"/>
  <c r="C85" i="8"/>
  <c r="C86" i="8" s="1"/>
  <c r="C87" i="8" s="1"/>
  <c r="B84" i="8"/>
  <c r="B85" i="8" s="1"/>
  <c r="B86" i="8" s="1"/>
  <c r="B87" i="8" s="1"/>
  <c r="B88" i="8" s="1"/>
  <c r="C155" i="8"/>
  <c r="C149" i="8"/>
  <c r="C150" i="8" s="1"/>
  <c r="C151" i="8" s="1"/>
  <c r="C152" i="8" s="1"/>
  <c r="B148" i="8"/>
  <c r="B149" i="8" s="1"/>
  <c r="B150" i="8" s="1"/>
  <c r="B151" i="8" s="1"/>
  <c r="B152" i="8" s="1"/>
  <c r="B153" i="8" s="1"/>
  <c r="A81" i="8"/>
  <c r="A18" i="8"/>
  <c r="K1013" i="8"/>
  <c r="K1012" i="8"/>
  <c r="K1011" i="8"/>
  <c r="K1010" i="8"/>
  <c r="K978" i="8"/>
  <c r="K996" i="8"/>
  <c r="K992" i="8"/>
  <c r="K988" i="8"/>
  <c r="K984" i="8"/>
  <c r="K983" i="8"/>
  <c r="K1000" i="8"/>
  <c r="K979" i="8"/>
  <c r="K977" i="8"/>
  <c r="K976" i="8"/>
  <c r="K975" i="8"/>
  <c r="K974" i="8"/>
  <c r="K970" i="8"/>
  <c r="K969" i="8"/>
  <c r="K968" i="8"/>
  <c r="K967" i="8"/>
  <c r="K957" i="8"/>
  <c r="K956" i="8"/>
  <c r="K955" i="8"/>
  <c r="K927" i="8"/>
  <c r="K943" i="8"/>
  <c r="K928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F88" i="8" l="1"/>
  <c r="F205" i="8"/>
  <c r="D205" i="8" s="1"/>
  <c r="C194" i="8"/>
  <c r="C207" i="8"/>
  <c r="D203" i="8"/>
  <c r="F137" i="8"/>
  <c r="F142" i="8"/>
  <c r="C165" i="8"/>
  <c r="C156" i="8"/>
  <c r="C157" i="8" s="1"/>
  <c r="C158" i="8" s="1"/>
  <c r="C159" i="8" s="1"/>
  <c r="C160" i="8" s="1"/>
  <c r="C161" i="8" s="1"/>
  <c r="C162" i="8" s="1"/>
  <c r="B155" i="8"/>
  <c r="B156" i="8" s="1"/>
  <c r="B157" i="8" s="1"/>
  <c r="F153" i="8"/>
  <c r="C185" i="8"/>
  <c r="C178" i="8"/>
  <c r="C179" i="8" s="1"/>
  <c r="C180" i="8" s="1"/>
  <c r="C181" i="8" s="1"/>
  <c r="C182" i="8" s="1"/>
  <c r="B177" i="8"/>
  <c r="A907" i="8"/>
  <c r="A909" i="8"/>
  <c r="A752" i="8"/>
  <c r="A750" i="8"/>
  <c r="A543" i="8"/>
  <c r="A934" i="8"/>
  <c r="A935" i="8"/>
  <c r="A808" i="8"/>
  <c r="A106" i="8"/>
  <c r="A19" i="8"/>
  <c r="C102" i="8"/>
  <c r="C91" i="8"/>
  <c r="C92" i="8" s="1"/>
  <c r="C93" i="8" s="1"/>
  <c r="C94" i="8" s="1"/>
  <c r="C95" i="8" s="1"/>
  <c r="C96" i="8" s="1"/>
  <c r="C97" i="8" s="1"/>
  <c r="C98" i="8" s="1"/>
  <c r="C99" i="8" s="1"/>
  <c r="B90" i="8"/>
  <c r="B91" i="8" s="1"/>
  <c r="B92" i="8" s="1"/>
  <c r="B93" i="8" s="1"/>
  <c r="B94" i="8" s="1"/>
  <c r="B95" i="8" s="1"/>
  <c r="B96" i="8" s="1"/>
  <c r="A776" i="8"/>
  <c r="A697" i="8"/>
  <c r="A647" i="8"/>
  <c r="A679" i="8"/>
  <c r="A995" i="8"/>
  <c r="A969" i="8"/>
  <c r="A671" i="8"/>
  <c r="A936" i="8"/>
  <c r="A809" i="8"/>
  <c r="K891" i="8"/>
  <c r="K894" i="8"/>
  <c r="K893" i="8"/>
  <c r="K892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5" i="8"/>
  <c r="K874" i="8"/>
  <c r="K873" i="8"/>
  <c r="K872" i="8"/>
  <c r="K862" i="8"/>
  <c r="K861" i="8"/>
  <c r="K860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5" i="8"/>
  <c r="K826" i="8"/>
  <c r="K827" i="8"/>
  <c r="K828" i="8"/>
  <c r="K848" i="8"/>
  <c r="K847" i="8"/>
  <c r="K852" i="8"/>
  <c r="K824" i="8"/>
  <c r="K823" i="8"/>
  <c r="K822" i="8"/>
  <c r="K821" i="8"/>
  <c r="K820" i="8"/>
  <c r="K947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63" i="8"/>
  <c r="K762" i="8"/>
  <c r="K761" i="8"/>
  <c r="K760" i="8"/>
  <c r="K759" i="8"/>
  <c r="K758" i="8"/>
  <c r="K757" i="8"/>
  <c r="K756" i="8"/>
  <c r="K755" i="8"/>
  <c r="K754" i="8"/>
  <c r="K767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37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86" i="8"/>
  <c r="K785" i="8"/>
  <c r="K784" i="8"/>
  <c r="K783" i="8"/>
  <c r="K782" i="8"/>
  <c r="K776" i="8"/>
  <c r="K775" i="8"/>
  <c r="K703" i="8"/>
  <c r="K702" i="8"/>
  <c r="K701" i="8"/>
  <c r="K716" i="8"/>
  <c r="K715" i="8"/>
  <c r="K714" i="8"/>
  <c r="K713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93" i="8"/>
  <c r="K632" i="8" l="1"/>
  <c r="K636" i="8"/>
  <c r="K639" i="8"/>
  <c r="K640" i="8"/>
  <c r="K635" i="8"/>
  <c r="K643" i="8"/>
  <c r="K634" i="8"/>
  <c r="K638" i="8"/>
  <c r="K642" i="8"/>
  <c r="K633" i="8"/>
  <c r="K637" i="8"/>
  <c r="K641" i="8"/>
  <c r="B98" i="8"/>
  <c r="B97" i="8"/>
  <c r="A107" i="8"/>
  <c r="A20" i="8"/>
  <c r="A908" i="8"/>
  <c r="A910" i="8"/>
  <c r="A753" i="8"/>
  <c r="A751" i="8"/>
  <c r="A546" i="8"/>
  <c r="A544" i="8"/>
  <c r="B179" i="8"/>
  <c r="B181" i="8" s="1"/>
  <c r="B178" i="8"/>
  <c r="B180" i="8" s="1"/>
  <c r="B182" i="8" s="1"/>
  <c r="B183" i="8" s="1"/>
  <c r="B160" i="8"/>
  <c r="B158" i="8"/>
  <c r="F215" i="8"/>
  <c r="D215" i="8" s="1"/>
  <c r="C217" i="8"/>
  <c r="D213" i="8"/>
  <c r="C209" i="8"/>
  <c r="C120" i="8"/>
  <c r="C103" i="8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B102" i="8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C195" i="8"/>
  <c r="C196" i="8" s="1"/>
  <c r="C197" i="8" s="1"/>
  <c r="C198" i="8" s="1"/>
  <c r="C199" i="8" s="1"/>
  <c r="C200" i="8" s="1"/>
  <c r="C201" i="8" s="1"/>
  <c r="C202" i="8" s="1"/>
  <c r="B194" i="8"/>
  <c r="B195" i="8" s="1"/>
  <c r="B196" i="8" s="1"/>
  <c r="B197" i="8" s="1"/>
  <c r="C186" i="8"/>
  <c r="B185" i="8"/>
  <c r="B186" i="8" s="1"/>
  <c r="B187" i="8" s="1"/>
  <c r="B188" i="8" s="1"/>
  <c r="C166" i="8"/>
  <c r="C167" i="8" s="1"/>
  <c r="C168" i="8" s="1"/>
  <c r="C169" i="8" s="1"/>
  <c r="C170" i="8" s="1"/>
  <c r="B165" i="8"/>
  <c r="B166" i="8" s="1"/>
  <c r="B167" i="8" s="1"/>
  <c r="B168" i="8" s="1"/>
  <c r="K624" i="8"/>
  <c r="B200" i="8" l="1"/>
  <c r="B201" i="8" s="1"/>
  <c r="B202" i="8" s="1"/>
  <c r="B203" i="8" s="1"/>
  <c r="B198" i="8"/>
  <c r="B199" i="8" s="1"/>
  <c r="C210" i="8"/>
  <c r="C211" i="8" s="1"/>
  <c r="C212" i="8" s="1"/>
  <c r="B209" i="8"/>
  <c r="B159" i="8"/>
  <c r="B162" i="8" s="1"/>
  <c r="B163" i="8" s="1"/>
  <c r="B161" i="8"/>
  <c r="A108" i="8"/>
  <c r="A21" i="8"/>
  <c r="B170" i="8"/>
  <c r="B171" i="8" s="1"/>
  <c r="B169" i="8"/>
  <c r="F118" i="8"/>
  <c r="F188" i="8"/>
  <c r="F229" i="8"/>
  <c r="D229" i="8" s="1"/>
  <c r="C231" i="8"/>
  <c r="D227" i="8"/>
  <c r="D223" i="8"/>
  <c r="C219" i="8"/>
  <c r="F183" i="8"/>
  <c r="A897" i="8"/>
  <c r="A740" i="8"/>
  <c r="A754" i="8"/>
  <c r="B99" i="8"/>
  <c r="C121" i="8"/>
  <c r="C122" i="8" s="1"/>
  <c r="C123" i="8" s="1"/>
  <c r="C124" i="8" s="1"/>
  <c r="B120" i="8"/>
  <c r="B121" i="8" s="1"/>
  <c r="B122" i="8" s="1"/>
  <c r="A756" i="8"/>
  <c r="A551" i="8"/>
  <c r="A548" i="8"/>
  <c r="K575" i="8"/>
  <c r="B124" i="8" l="1"/>
  <c r="B125" i="8" s="1"/>
  <c r="B123" i="8"/>
  <c r="F171" i="8"/>
  <c r="D259" i="8"/>
  <c r="D254" i="8"/>
  <c r="D246" i="8"/>
  <c r="F266" i="8"/>
  <c r="D266" i="8" s="1"/>
  <c r="C268" i="8"/>
  <c r="D264" i="8"/>
  <c r="D239" i="8"/>
  <c r="C233" i="8"/>
  <c r="A758" i="8"/>
  <c r="A552" i="8"/>
  <c r="A550" i="8"/>
  <c r="A760" i="8" s="1"/>
  <c r="B100" i="8"/>
  <c r="C220" i="8"/>
  <c r="C221" i="8" s="1"/>
  <c r="C222" i="8" s="1"/>
  <c r="B219" i="8"/>
  <c r="C225" i="8"/>
  <c r="F163" i="8"/>
  <c r="F203" i="8"/>
  <c r="A915" i="8"/>
  <c r="A761" i="8"/>
  <c r="A109" i="8"/>
  <c r="A22" i="8"/>
  <c r="B211" i="8"/>
  <c r="B210" i="8"/>
  <c r="K111" i="8"/>
  <c r="F100" i="8" l="1"/>
  <c r="C234" i="8"/>
  <c r="C235" i="8" s="1"/>
  <c r="C236" i="8" s="1"/>
  <c r="C237" i="8" s="1"/>
  <c r="C238" i="8" s="1"/>
  <c r="B233" i="8"/>
  <c r="C241" i="8"/>
  <c r="F125" i="8"/>
  <c r="A110" i="8"/>
  <c r="A23" i="8"/>
  <c r="C226" i="8"/>
  <c r="B225" i="8"/>
  <c r="B226" i="8" s="1"/>
  <c r="B227" i="8" s="1"/>
  <c r="A916" i="8"/>
  <c r="A762" i="8"/>
  <c r="B212" i="8"/>
  <c r="B213" i="8"/>
  <c r="B221" i="8"/>
  <c r="B220" i="8"/>
  <c r="B222" i="8" s="1"/>
  <c r="B223" i="8" s="1"/>
  <c r="C276" i="8"/>
  <c r="D272" i="8"/>
  <c r="F274" i="8"/>
  <c r="D274" i="8" s="1"/>
  <c r="C270" i="8"/>
  <c r="K115" i="8"/>
  <c r="K581" i="8"/>
  <c r="A111" i="8" l="1"/>
  <c r="A32" i="8"/>
  <c r="A24" i="8"/>
  <c r="B235" i="8"/>
  <c r="B234" i="8"/>
  <c r="B236" i="8" s="1"/>
  <c r="B237" i="8" s="1"/>
  <c r="B238" i="8" s="1"/>
  <c r="B239" i="8" s="1"/>
  <c r="F213" i="8"/>
  <c r="F227" i="8"/>
  <c r="C271" i="8"/>
  <c r="B270" i="8"/>
  <c r="B271" i="8" s="1"/>
  <c r="B272" i="8" s="1"/>
  <c r="F223" i="8"/>
  <c r="C278" i="8"/>
  <c r="F283" i="8"/>
  <c r="D283" i="8" s="1"/>
  <c r="C285" i="8"/>
  <c r="D281" i="8"/>
  <c r="C248" i="8"/>
  <c r="C242" i="8"/>
  <c r="C243" i="8" s="1"/>
  <c r="C244" i="8" s="1"/>
  <c r="C245" i="8" s="1"/>
  <c r="B241" i="8"/>
  <c r="B242" i="8" s="1"/>
  <c r="B243" i="8" s="1"/>
  <c r="B244" i="8" s="1"/>
  <c r="B245" i="8" s="1"/>
  <c r="B246" i="8" s="1"/>
  <c r="K574" i="8"/>
  <c r="A92" i="8" l="1"/>
  <c r="A84" i="8"/>
  <c r="C249" i="8"/>
  <c r="C250" i="8" s="1"/>
  <c r="C251" i="8" s="1"/>
  <c r="C252" i="8" s="1"/>
  <c r="C253" i="8" s="1"/>
  <c r="B248" i="8"/>
  <c r="B249" i="8" s="1"/>
  <c r="B250" i="8" s="1"/>
  <c r="B251" i="8" s="1"/>
  <c r="C256" i="8"/>
  <c r="C279" i="8"/>
  <c r="C280" i="8" s="1"/>
  <c r="B278" i="8"/>
  <c r="B279" i="8" s="1"/>
  <c r="B280" i="8" s="1"/>
  <c r="B281" i="8" s="1"/>
  <c r="F272" i="8"/>
  <c r="F239" i="8"/>
  <c r="F246" i="8"/>
  <c r="C287" i="8"/>
  <c r="F292" i="8"/>
  <c r="D292" i="8" s="1"/>
  <c r="D290" i="8"/>
  <c r="C294" i="8"/>
  <c r="A112" i="8"/>
  <c r="A25" i="8"/>
  <c r="K549" i="8"/>
  <c r="K551" i="8"/>
  <c r="C257" i="8" l="1"/>
  <c r="C258" i="8" s="1"/>
  <c r="B256" i="8"/>
  <c r="B257" i="8" s="1"/>
  <c r="B258" i="8" s="1"/>
  <c r="B259" i="8" s="1"/>
  <c r="C261" i="8"/>
  <c r="D306" i="8"/>
  <c r="C310" i="8"/>
  <c r="C296" i="8"/>
  <c r="F308" i="8"/>
  <c r="D308" i="8" s="1"/>
  <c r="F281" i="8"/>
  <c r="B253" i="8"/>
  <c r="B252" i="8"/>
  <c r="A90" i="8"/>
  <c r="A113" i="8"/>
  <c r="A27" i="8"/>
  <c r="A26" i="8"/>
  <c r="C288" i="8"/>
  <c r="C289" i="8" s="1"/>
  <c r="B287" i="8"/>
  <c r="B288" i="8" s="1"/>
  <c r="B289" i="8" s="1"/>
  <c r="B290" i="8" s="1"/>
  <c r="K116" i="8"/>
  <c r="C343" i="8" l="1"/>
  <c r="C312" i="8"/>
  <c r="F341" i="8"/>
  <c r="D341" i="8" s="1"/>
  <c r="D339" i="8"/>
  <c r="D334" i="8"/>
  <c r="F290" i="8"/>
  <c r="B254" i="8"/>
  <c r="A114" i="8"/>
  <c r="A28" i="8"/>
  <c r="A116" i="8" s="1"/>
  <c r="C262" i="8"/>
  <c r="C263" i="8" s="1"/>
  <c r="B261" i="8"/>
  <c r="B262" i="8" s="1"/>
  <c r="B263" i="8" s="1"/>
  <c r="B264" i="8" s="1"/>
  <c r="A115" i="8"/>
  <c r="A29" i="8"/>
  <c r="A117" i="8" s="1"/>
  <c r="C297" i="8"/>
  <c r="C298" i="8" s="1"/>
  <c r="C299" i="8" s="1"/>
  <c r="C300" i="8" s="1"/>
  <c r="C301" i="8" s="1"/>
  <c r="C302" i="8" s="1"/>
  <c r="C303" i="8" s="1"/>
  <c r="C304" i="8" s="1"/>
  <c r="C305" i="8" s="1"/>
  <c r="B296" i="8"/>
  <c r="B297" i="8" s="1"/>
  <c r="B298" i="8" s="1"/>
  <c r="B299" i="8" s="1"/>
  <c r="B300" i="8" s="1"/>
  <c r="B301" i="8" s="1"/>
  <c r="B302" i="8" s="1"/>
  <c r="F259" i="8"/>
  <c r="K114" i="8"/>
  <c r="B304" i="8" l="1"/>
  <c r="B303" i="8"/>
  <c r="B305" i="8" s="1"/>
  <c r="B306" i="8" s="1"/>
  <c r="F264" i="8"/>
  <c r="F254" i="8"/>
  <c r="B312" i="8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C336" i="8"/>
  <c r="C313" i="8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D466" i="8"/>
  <c r="D451" i="8"/>
  <c r="D388" i="8"/>
  <c r="C345" i="8"/>
  <c r="F500" i="8"/>
  <c r="D500" i="8" s="1"/>
  <c r="D498" i="8"/>
  <c r="D368" i="8"/>
  <c r="C502" i="8"/>
  <c r="D484" i="8"/>
  <c r="D457" i="8"/>
  <c r="K112" i="8"/>
  <c r="K109" i="8"/>
  <c r="K108" i="8"/>
  <c r="K110" i="8"/>
  <c r="K107" i="8"/>
  <c r="K117" i="8"/>
  <c r="K113" i="8"/>
  <c r="K106" i="8"/>
  <c r="F334" i="8" l="1"/>
  <c r="C504" i="8"/>
  <c r="F508" i="8"/>
  <c r="D508" i="8" s="1"/>
  <c r="D506" i="8"/>
  <c r="C510" i="8"/>
  <c r="C370" i="8"/>
  <c r="C346" i="8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B345" i="8"/>
  <c r="B346" i="8" s="1"/>
  <c r="F306" i="8"/>
  <c r="B307" i="8"/>
  <c r="C337" i="8"/>
  <c r="C338" i="8" s="1"/>
  <c r="B336" i="8"/>
  <c r="B337" i="8" s="1"/>
  <c r="B338" i="8" s="1"/>
  <c r="B339" i="8" s="1"/>
  <c r="K543" i="8"/>
  <c r="F524" i="8" l="1"/>
  <c r="D524" i="8" s="1"/>
  <c r="D522" i="8"/>
  <c r="D517" i="8"/>
  <c r="C526" i="8"/>
  <c r="C512" i="8"/>
  <c r="F339" i="8"/>
  <c r="B368" i="8"/>
  <c r="B347" i="8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C390" i="8"/>
  <c r="C371" i="8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B370" i="8"/>
  <c r="B371" i="8" s="1"/>
  <c r="B372" i="8" s="1"/>
  <c r="B373" i="8" s="1"/>
  <c r="B374" i="8" s="1"/>
  <c r="B375" i="8" s="1"/>
  <c r="B376" i="8" s="1"/>
  <c r="C505" i="8"/>
  <c r="B504" i="8"/>
  <c r="B505" i="8" s="1"/>
  <c r="B506" i="8" s="1"/>
  <c r="F368" i="8" l="1"/>
  <c r="F506" i="8"/>
  <c r="C453" i="8"/>
  <c r="C391" i="8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2" i="8" s="1"/>
  <c r="C423" i="8" s="1"/>
  <c r="C424" i="8" s="1"/>
  <c r="C425" i="8" s="1"/>
  <c r="C426" i="8" s="1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B390" i="8"/>
  <c r="B391" i="8" s="1"/>
  <c r="B392" i="8" s="1"/>
  <c r="B393" i="8" s="1"/>
  <c r="B394" i="8" s="1"/>
  <c r="B395" i="8" s="1"/>
  <c r="B396" i="8" s="1"/>
  <c r="C513" i="8"/>
  <c r="C514" i="8" s="1"/>
  <c r="C515" i="8" s="1"/>
  <c r="C516" i="8" s="1"/>
  <c r="B512" i="8"/>
  <c r="B513" i="8" s="1"/>
  <c r="C519" i="8"/>
  <c r="B386" i="8"/>
  <c r="B377" i="8"/>
  <c r="B378" i="8" s="1"/>
  <c r="B379" i="8" s="1"/>
  <c r="C567" i="8"/>
  <c r="D563" i="8"/>
  <c r="D534" i="8"/>
  <c r="F565" i="8"/>
  <c r="D565" i="8" s="1"/>
  <c r="D557" i="8"/>
  <c r="C528" i="8"/>
  <c r="K123" i="8"/>
  <c r="K105" i="8"/>
  <c r="K104" i="8"/>
  <c r="K103" i="8"/>
  <c r="K124" i="8"/>
  <c r="K122" i="8"/>
  <c r="K118" i="8" l="1"/>
  <c r="C454" i="8"/>
  <c r="C455" i="8" s="1"/>
  <c r="C456" i="8" s="1"/>
  <c r="B453" i="8"/>
  <c r="B454" i="8" s="1"/>
  <c r="B455" i="8" s="1"/>
  <c r="B456" i="8" s="1"/>
  <c r="B457" i="8" s="1"/>
  <c r="C459" i="8"/>
  <c r="F619" i="8"/>
  <c r="D619" i="8" s="1"/>
  <c r="D598" i="8"/>
  <c r="D617" i="8"/>
  <c r="C569" i="8"/>
  <c r="C621" i="8"/>
  <c r="D611" i="8"/>
  <c r="D582" i="8"/>
  <c r="C520" i="8"/>
  <c r="C521" i="8" s="1"/>
  <c r="B519" i="8"/>
  <c r="B520" i="8" s="1"/>
  <c r="B521" i="8" s="1"/>
  <c r="B522" i="8" s="1"/>
  <c r="B515" i="8"/>
  <c r="B514" i="8"/>
  <c r="B516" i="8" s="1"/>
  <c r="B517" i="8" s="1"/>
  <c r="B398" i="8"/>
  <c r="B397" i="8"/>
  <c r="B399" i="8" s="1"/>
  <c r="B400" i="8" s="1"/>
  <c r="B401" i="8" s="1"/>
  <c r="C536" i="8"/>
  <c r="C529" i="8"/>
  <c r="C530" i="8" s="1"/>
  <c r="C531" i="8" s="1"/>
  <c r="C532" i="8" s="1"/>
  <c r="C533" i="8" s="1"/>
  <c r="B528" i="8"/>
  <c r="B381" i="8"/>
  <c r="B380" i="8"/>
  <c r="B382" i="8" s="1"/>
  <c r="B387" i="8" s="1"/>
  <c r="B388" i="8"/>
  <c r="K92" i="8"/>
  <c r="F517" i="8" l="1"/>
  <c r="C537" i="8"/>
  <c r="C538" i="8" s="1"/>
  <c r="C539" i="8" s="1"/>
  <c r="C540" i="8" s="1"/>
  <c r="C541" i="8" s="1"/>
  <c r="C542" i="8" s="1"/>
  <c r="C543" i="8" s="1"/>
  <c r="C544" i="8" s="1"/>
  <c r="C545" i="8" s="1"/>
  <c r="C546" i="8" s="1"/>
  <c r="C547" i="8" s="1"/>
  <c r="C548" i="8" s="1"/>
  <c r="C549" i="8" s="1"/>
  <c r="C550" i="8" s="1"/>
  <c r="C551" i="8" s="1"/>
  <c r="C552" i="8" s="1"/>
  <c r="C553" i="8" s="1"/>
  <c r="C554" i="8" s="1"/>
  <c r="C555" i="8" s="1"/>
  <c r="C556" i="8" s="1"/>
  <c r="B536" i="8"/>
  <c r="B537" i="8" s="1"/>
  <c r="B538" i="8" s="1"/>
  <c r="B539" i="8" s="1"/>
  <c r="B540" i="8" s="1"/>
  <c r="B541" i="8" s="1"/>
  <c r="B542" i="8" s="1"/>
  <c r="B543" i="8" s="1"/>
  <c r="B544" i="8" s="1"/>
  <c r="C559" i="8"/>
  <c r="B409" i="8"/>
  <c r="B417" i="8" s="1"/>
  <c r="B425" i="8" s="1"/>
  <c r="B433" i="8" s="1"/>
  <c r="B441" i="8" s="1"/>
  <c r="B449" i="8" s="1"/>
  <c r="B402" i="8"/>
  <c r="F522" i="8"/>
  <c r="C629" i="8"/>
  <c r="D625" i="8"/>
  <c r="F627" i="8"/>
  <c r="D627" i="8" s="1"/>
  <c r="C623" i="8"/>
  <c r="C468" i="8"/>
  <c r="C460" i="8"/>
  <c r="C461" i="8" s="1"/>
  <c r="C462" i="8" s="1"/>
  <c r="C463" i="8" s="1"/>
  <c r="C464" i="8" s="1"/>
  <c r="C465" i="8" s="1"/>
  <c r="B459" i="8"/>
  <c r="B460" i="8" s="1"/>
  <c r="B461" i="8" s="1"/>
  <c r="B462" i="8" s="1"/>
  <c r="B463" i="8" s="1"/>
  <c r="B464" i="8" s="1"/>
  <c r="B465" i="8" s="1"/>
  <c r="B466" i="8" s="1"/>
  <c r="B384" i="8"/>
  <c r="B383" i="8"/>
  <c r="B385" i="8"/>
  <c r="C584" i="8"/>
  <c r="C570" i="8"/>
  <c r="C571" i="8" s="1"/>
  <c r="C572" i="8" s="1"/>
  <c r="C573" i="8" s="1"/>
  <c r="C574" i="8" s="1"/>
  <c r="C575" i="8" s="1"/>
  <c r="C576" i="8" s="1"/>
  <c r="C577" i="8" s="1"/>
  <c r="C578" i="8" s="1"/>
  <c r="C579" i="8" s="1"/>
  <c r="C580" i="8" s="1"/>
  <c r="C581" i="8" s="1"/>
  <c r="B569" i="8"/>
  <c r="F457" i="8"/>
  <c r="B530" i="8"/>
  <c r="B529" i="8"/>
  <c r="F388" i="8"/>
  <c r="D997" i="8" l="1"/>
  <c r="F1016" i="8"/>
  <c r="D1016" i="8" s="1"/>
  <c r="D1014" i="8"/>
  <c r="D980" i="8"/>
  <c r="D985" i="8"/>
  <c r="D1001" i="8"/>
  <c r="D989" i="8"/>
  <c r="D958" i="8"/>
  <c r="D952" i="8"/>
  <c r="D948" i="8"/>
  <c r="D993" i="8"/>
  <c r="D971" i="8"/>
  <c r="D944" i="8"/>
  <c r="D911" i="8"/>
  <c r="D876" i="8"/>
  <c r="D849" i="8"/>
  <c r="D853" i="8"/>
  <c r="D863" i="8"/>
  <c r="D817" i="8"/>
  <c r="D895" i="8"/>
  <c r="D768" i="8"/>
  <c r="D787" i="8"/>
  <c r="D802" i="8"/>
  <c r="D690" i="8"/>
  <c r="D738" i="8"/>
  <c r="D694" i="8"/>
  <c r="C631" i="8"/>
  <c r="D857" i="8"/>
  <c r="D772" i="8"/>
  <c r="D734" i="8"/>
  <c r="D704" i="8"/>
  <c r="D659" i="8"/>
  <c r="D698" i="8"/>
  <c r="D764" i="8"/>
  <c r="D717" i="8"/>
  <c r="D644" i="8"/>
  <c r="B532" i="8"/>
  <c r="B531" i="8"/>
  <c r="B533" i="8" s="1"/>
  <c r="B534" i="8" s="1"/>
  <c r="C600" i="8"/>
  <c r="C585" i="8"/>
  <c r="C586" i="8" s="1"/>
  <c r="C587" i="8" s="1"/>
  <c r="C588" i="8" s="1"/>
  <c r="C589" i="8" s="1"/>
  <c r="C590" i="8" s="1"/>
  <c r="C591" i="8" s="1"/>
  <c r="C592" i="8" s="1"/>
  <c r="C593" i="8" s="1"/>
  <c r="C594" i="8" s="1"/>
  <c r="C595" i="8" s="1"/>
  <c r="C596" i="8" s="1"/>
  <c r="C597" i="8" s="1"/>
  <c r="B584" i="8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C469" i="8"/>
  <c r="C470" i="8" s="1"/>
  <c r="C471" i="8" s="1"/>
  <c r="C472" i="8" s="1"/>
  <c r="C473" i="8" s="1"/>
  <c r="C474" i="8" s="1"/>
  <c r="C475" i="8" s="1"/>
  <c r="C476" i="8" s="1"/>
  <c r="C477" i="8" s="1"/>
  <c r="C478" i="8" s="1"/>
  <c r="C479" i="8" s="1"/>
  <c r="C480" i="8" s="1"/>
  <c r="C481" i="8" s="1"/>
  <c r="C482" i="8" s="1"/>
  <c r="C483" i="8" s="1"/>
  <c r="B468" i="8"/>
  <c r="C486" i="8"/>
  <c r="C624" i="8"/>
  <c r="B623" i="8"/>
  <c r="B624" i="8" s="1"/>
  <c r="B625" i="8" s="1"/>
  <c r="C560" i="8"/>
  <c r="C561" i="8" s="1"/>
  <c r="C562" i="8" s="1"/>
  <c r="B559" i="8"/>
  <c r="B560" i="8" s="1"/>
  <c r="B561" i="8" s="1"/>
  <c r="B562" i="8" s="1"/>
  <c r="B563" i="8" s="1"/>
  <c r="B410" i="8"/>
  <c r="B418" i="8" s="1"/>
  <c r="B426" i="8" s="1"/>
  <c r="B434" i="8" s="1"/>
  <c r="B442" i="8" s="1"/>
  <c r="B450" i="8" s="1"/>
  <c r="B403" i="8"/>
  <c r="B553" i="8"/>
  <c r="B546" i="8"/>
  <c r="B547" i="8" s="1"/>
  <c r="B548" i="8" s="1"/>
  <c r="B545" i="8"/>
  <c r="B571" i="8"/>
  <c r="B572" i="8" s="1"/>
  <c r="B573" i="8" s="1"/>
  <c r="B574" i="8" s="1"/>
  <c r="B575" i="8" s="1"/>
  <c r="B576" i="8" s="1"/>
  <c r="B577" i="8" s="1"/>
  <c r="B578" i="8" s="1"/>
  <c r="B579" i="8" s="1"/>
  <c r="B570" i="8"/>
  <c r="F466" i="8"/>
  <c r="B555" i="8" l="1"/>
  <c r="B554" i="8"/>
  <c r="F563" i="8"/>
  <c r="B411" i="8"/>
  <c r="B419" i="8" s="1"/>
  <c r="B427" i="8" s="1"/>
  <c r="B435" i="8" s="1"/>
  <c r="B443" i="8" s="1"/>
  <c r="B451" i="8" s="1"/>
  <c r="B404" i="8"/>
  <c r="C487" i="8"/>
  <c r="C488" i="8" s="1"/>
  <c r="C489" i="8" s="1"/>
  <c r="C490" i="8" s="1"/>
  <c r="C491" i="8" s="1"/>
  <c r="C492" i="8" s="1"/>
  <c r="C493" i="8" s="1"/>
  <c r="C494" i="8" s="1"/>
  <c r="C495" i="8" s="1"/>
  <c r="C496" i="8" s="1"/>
  <c r="C497" i="8" s="1"/>
  <c r="B486" i="8"/>
  <c r="B487" i="8" s="1"/>
  <c r="B488" i="8" s="1"/>
  <c r="B489" i="8" s="1"/>
  <c r="B490" i="8" s="1"/>
  <c r="B491" i="8" s="1"/>
  <c r="B492" i="8" s="1"/>
  <c r="B493" i="8" s="1"/>
  <c r="C613" i="8"/>
  <c r="B600" i="8"/>
  <c r="C601" i="8"/>
  <c r="C602" i="8" s="1"/>
  <c r="C603" i="8" s="1"/>
  <c r="C604" i="8" s="1"/>
  <c r="C605" i="8" s="1"/>
  <c r="C606" i="8" s="1"/>
  <c r="C607" i="8" s="1"/>
  <c r="C608" i="8" s="1"/>
  <c r="C609" i="8" s="1"/>
  <c r="C610" i="8" s="1"/>
  <c r="B581" i="8"/>
  <c r="B582" i="8" s="1"/>
  <c r="B580" i="8"/>
  <c r="B471" i="8"/>
  <c r="B469" i="8"/>
  <c r="F534" i="8"/>
  <c r="C632" i="8"/>
  <c r="C633" i="8" s="1"/>
  <c r="C634" i="8" s="1"/>
  <c r="C635" i="8" s="1"/>
  <c r="C636" i="8" s="1"/>
  <c r="C637" i="8" s="1"/>
  <c r="C638" i="8" s="1"/>
  <c r="C639" i="8" s="1"/>
  <c r="C640" i="8" s="1"/>
  <c r="C641" i="8" s="1"/>
  <c r="C642" i="8" s="1"/>
  <c r="C643" i="8" s="1"/>
  <c r="B631" i="8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C646" i="8"/>
  <c r="B551" i="8"/>
  <c r="B549" i="8"/>
  <c r="B550" i="8" s="1"/>
  <c r="B552" i="8" s="1"/>
  <c r="B627" i="8"/>
  <c r="F625" i="8"/>
  <c r="F598" i="8"/>
  <c r="K1018" i="8"/>
  <c r="F644" i="8" l="1"/>
  <c r="B613" i="8"/>
  <c r="C614" i="8"/>
  <c r="C615" i="8" s="1"/>
  <c r="C616" i="8" s="1"/>
  <c r="B412" i="8"/>
  <c r="B420" i="8" s="1"/>
  <c r="B428" i="8" s="1"/>
  <c r="B436" i="8" s="1"/>
  <c r="B444" i="8" s="1"/>
  <c r="B405" i="8"/>
  <c r="F451" i="8"/>
  <c r="B557" i="8"/>
  <c r="B556" i="8"/>
  <c r="B470" i="8"/>
  <c r="B473" i="8" s="1"/>
  <c r="B474" i="8" s="1"/>
  <c r="B475" i="8" s="1"/>
  <c r="B476" i="8" s="1"/>
  <c r="B477" i="8" s="1"/>
  <c r="B472" i="8"/>
  <c r="F582" i="8"/>
  <c r="C661" i="8"/>
  <c r="C647" i="8"/>
  <c r="C648" i="8" s="1"/>
  <c r="C649" i="8" s="1"/>
  <c r="C650" i="8" s="1"/>
  <c r="C651" i="8" s="1"/>
  <c r="C652" i="8" s="1"/>
  <c r="C653" i="8" s="1"/>
  <c r="C654" i="8" s="1"/>
  <c r="C655" i="8" s="1"/>
  <c r="C656" i="8" s="1"/>
  <c r="C657" i="8" s="1"/>
  <c r="C658" i="8" s="1"/>
  <c r="B646" i="8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02" i="8"/>
  <c r="B606" i="8" s="1"/>
  <c r="B608" i="8" s="1"/>
  <c r="B610" i="8" s="1"/>
  <c r="B601" i="8"/>
  <c r="B603" i="8" s="1"/>
  <c r="B496" i="8"/>
  <c r="B495" i="8"/>
  <c r="B494" i="8"/>
  <c r="B497" i="8" s="1"/>
  <c r="B498" i="8" s="1"/>
  <c r="K98" i="8"/>
  <c r="K97" i="8"/>
  <c r="K96" i="8"/>
  <c r="K95" i="8"/>
  <c r="K94" i="8"/>
  <c r="K91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B607" i="8" l="1"/>
  <c r="B609" i="8" s="1"/>
  <c r="B611" i="8" s="1"/>
  <c r="B604" i="8"/>
  <c r="B605" i="8" s="1"/>
  <c r="F498" i="8"/>
  <c r="F659" i="8"/>
  <c r="B479" i="8"/>
  <c r="B482" i="8" s="1"/>
  <c r="B478" i="8"/>
  <c r="B481" i="8" s="1"/>
  <c r="B480" i="8"/>
  <c r="B483" i="8" s="1"/>
  <c r="B484" i="8" s="1"/>
  <c r="B614" i="8"/>
  <c r="B616" i="8" s="1"/>
  <c r="B617" i="8" s="1"/>
  <c r="B615" i="8"/>
  <c r="C692" i="8"/>
  <c r="C662" i="8"/>
  <c r="C663" i="8" s="1"/>
  <c r="C664" i="8" s="1"/>
  <c r="C665" i="8" s="1"/>
  <c r="C666" i="8" s="1"/>
  <c r="C667" i="8" s="1"/>
  <c r="C668" i="8" s="1"/>
  <c r="C669" i="8" s="1"/>
  <c r="C670" i="8" s="1"/>
  <c r="C671" i="8" s="1"/>
  <c r="C672" i="8" s="1"/>
  <c r="C673" i="8" s="1"/>
  <c r="C674" i="8" s="1"/>
  <c r="C675" i="8" s="1"/>
  <c r="C676" i="8" s="1"/>
  <c r="C677" i="8" s="1"/>
  <c r="C678" i="8" s="1"/>
  <c r="C679" i="8" s="1"/>
  <c r="C680" i="8" s="1"/>
  <c r="C681" i="8" s="1"/>
  <c r="C682" i="8" s="1"/>
  <c r="C683" i="8" s="1"/>
  <c r="C684" i="8" s="1"/>
  <c r="C685" i="8" s="1"/>
  <c r="C686" i="8" s="1"/>
  <c r="C687" i="8" s="1"/>
  <c r="C688" i="8" s="1"/>
  <c r="C689" i="8" s="1"/>
  <c r="B661" i="8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F557" i="8"/>
  <c r="B413" i="8"/>
  <c r="B421" i="8" s="1"/>
  <c r="B429" i="8" s="1"/>
  <c r="B437" i="8" s="1"/>
  <c r="B445" i="8" s="1"/>
  <c r="B406" i="8"/>
  <c r="K99" i="8"/>
  <c r="K93" i="8"/>
  <c r="K100" i="8" s="1"/>
  <c r="K65" i="8"/>
  <c r="K64" i="8"/>
  <c r="K63" i="8"/>
  <c r="K62" i="8"/>
  <c r="K60" i="8"/>
  <c r="K58" i="8"/>
  <c r="K57" i="8"/>
  <c r="K85" i="8"/>
  <c r="K86" i="8"/>
  <c r="K87" i="8"/>
  <c r="K121" i="8"/>
  <c r="K125" i="8" s="1"/>
  <c r="K50" i="8"/>
  <c r="K88" i="8" l="1"/>
  <c r="C696" i="8"/>
  <c r="C693" i="8"/>
  <c r="B692" i="8"/>
  <c r="B693" i="8" s="1"/>
  <c r="B694" i="8" s="1"/>
  <c r="F617" i="8"/>
  <c r="B414" i="8"/>
  <c r="B422" i="8" s="1"/>
  <c r="B430" i="8" s="1"/>
  <c r="B438" i="8" s="1"/>
  <c r="B446" i="8" s="1"/>
  <c r="B407" i="8"/>
  <c r="F484" i="8"/>
  <c r="F611" i="8"/>
  <c r="F690" i="8"/>
  <c r="K47" i="8"/>
  <c r="K51" i="8"/>
  <c r="K59" i="8"/>
  <c r="K61" i="8"/>
  <c r="K54" i="8"/>
  <c r="K66" i="8"/>
  <c r="K52" i="8"/>
  <c r="K53" i="8"/>
  <c r="K49" i="8"/>
  <c r="K55" i="8"/>
  <c r="K56" i="8"/>
  <c r="K48" i="8"/>
  <c r="K538" i="8"/>
  <c r="K555" i="8"/>
  <c r="F694" i="8" l="1"/>
  <c r="B408" i="8"/>
  <c r="B415" i="8"/>
  <c r="B423" i="8" s="1"/>
  <c r="B431" i="8" s="1"/>
  <c r="B439" i="8" s="1"/>
  <c r="B447" i="8" s="1"/>
  <c r="C697" i="8"/>
  <c r="B696" i="8"/>
  <c r="B697" i="8" s="1"/>
  <c r="B698" i="8" s="1"/>
  <c r="C700" i="8"/>
  <c r="K556" i="8"/>
  <c r="K554" i="8"/>
  <c r="K553" i="8"/>
  <c r="K550" i="8"/>
  <c r="K548" i="8"/>
  <c r="C706" i="8" l="1"/>
  <c r="C701" i="8"/>
  <c r="C702" i="8" s="1"/>
  <c r="C703" i="8" s="1"/>
  <c r="B700" i="8"/>
  <c r="B701" i="8" s="1"/>
  <c r="B702" i="8" s="1"/>
  <c r="B703" i="8" s="1"/>
  <c r="B704" i="8" s="1"/>
  <c r="F698" i="8"/>
  <c r="B416" i="8"/>
  <c r="K552" i="8"/>
  <c r="K547" i="8"/>
  <c r="B424" i="8" l="1"/>
  <c r="C707" i="8"/>
  <c r="C708" i="8" s="1"/>
  <c r="C709" i="8" s="1"/>
  <c r="C710" i="8" s="1"/>
  <c r="C711" i="8" s="1"/>
  <c r="C712" i="8" s="1"/>
  <c r="C713" i="8" s="1"/>
  <c r="C714" i="8" s="1"/>
  <c r="C715" i="8" s="1"/>
  <c r="C716" i="8" s="1"/>
  <c r="B706" i="8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C719" i="8"/>
  <c r="F704" i="8"/>
  <c r="C736" i="8" l="1"/>
  <c r="C720" i="8"/>
  <c r="C721" i="8" s="1"/>
  <c r="C722" i="8" s="1"/>
  <c r="C723" i="8" s="1"/>
  <c r="C724" i="8" s="1"/>
  <c r="C725" i="8" s="1"/>
  <c r="C726" i="8" s="1"/>
  <c r="C727" i="8" s="1"/>
  <c r="C728" i="8" s="1"/>
  <c r="C729" i="8" s="1"/>
  <c r="C730" i="8" s="1"/>
  <c r="C731" i="8" s="1"/>
  <c r="C732" i="8" s="1"/>
  <c r="C733" i="8" s="1"/>
  <c r="B719" i="8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F717" i="8"/>
  <c r="B432" i="8"/>
  <c r="K546" i="8"/>
  <c r="B440" i="8" l="1"/>
  <c r="F734" i="8"/>
  <c r="C737" i="8"/>
  <c r="B736" i="8"/>
  <c r="B737" i="8" s="1"/>
  <c r="B738" i="8" s="1"/>
  <c r="C740" i="8"/>
  <c r="C766" i="8" l="1"/>
  <c r="C741" i="8"/>
  <c r="C742" i="8" s="1"/>
  <c r="C743" i="8" s="1"/>
  <c r="C744" i="8" s="1"/>
  <c r="C745" i="8" s="1"/>
  <c r="C746" i="8" s="1"/>
  <c r="C747" i="8" s="1"/>
  <c r="C748" i="8" s="1"/>
  <c r="C749" i="8" s="1"/>
  <c r="C750" i="8" s="1"/>
  <c r="C751" i="8" s="1"/>
  <c r="C752" i="8" s="1"/>
  <c r="C753" i="8" s="1"/>
  <c r="C754" i="8" s="1"/>
  <c r="C755" i="8" s="1"/>
  <c r="C756" i="8" s="1"/>
  <c r="C757" i="8" s="1"/>
  <c r="C758" i="8" s="1"/>
  <c r="C759" i="8" s="1"/>
  <c r="C760" i="8" s="1"/>
  <c r="C761" i="8" s="1"/>
  <c r="C762" i="8" s="1"/>
  <c r="C763" i="8" s="1"/>
  <c r="B740" i="8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F738" i="8"/>
  <c r="B448" i="8"/>
  <c r="K659" i="8"/>
  <c r="K690" i="8"/>
  <c r="K694" i="8"/>
  <c r="K644" i="8" l="1"/>
  <c r="K625" i="8"/>
  <c r="K698" i="8"/>
  <c r="K704" i="8"/>
  <c r="K734" i="8"/>
  <c r="K717" i="8"/>
  <c r="K738" i="8"/>
  <c r="F764" i="8"/>
  <c r="K764" i="8"/>
  <c r="C770" i="8"/>
  <c r="C767" i="8"/>
  <c r="B766" i="8"/>
  <c r="B767" i="8" s="1"/>
  <c r="B768" i="8" s="1"/>
  <c r="K627" i="8" l="1"/>
  <c r="C774" i="8"/>
  <c r="C771" i="8"/>
  <c r="B770" i="8"/>
  <c r="B771" i="8" s="1"/>
  <c r="B772" i="8" s="1"/>
  <c r="K768" i="8"/>
  <c r="F768" i="8"/>
  <c r="C789" i="8" l="1"/>
  <c r="C775" i="8"/>
  <c r="C776" i="8" s="1"/>
  <c r="C777" i="8" s="1"/>
  <c r="C778" i="8" s="1"/>
  <c r="C779" i="8" s="1"/>
  <c r="C780" i="8" s="1"/>
  <c r="C781" i="8" s="1"/>
  <c r="C782" i="8" s="1"/>
  <c r="C783" i="8" s="1"/>
  <c r="C784" i="8" s="1"/>
  <c r="C785" i="8" s="1"/>
  <c r="C786" i="8" s="1"/>
  <c r="B774" i="8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F772" i="8"/>
  <c r="K772" i="8"/>
  <c r="K304" i="8"/>
  <c r="K18" i="8"/>
  <c r="K17" i="8"/>
  <c r="C790" i="8" l="1"/>
  <c r="C791" i="8" s="1"/>
  <c r="C792" i="8" s="1"/>
  <c r="C793" i="8" s="1"/>
  <c r="C794" i="8" s="1"/>
  <c r="C795" i="8" s="1"/>
  <c r="C796" i="8" s="1"/>
  <c r="C797" i="8" s="1"/>
  <c r="C798" i="8" s="1"/>
  <c r="C799" i="8" s="1"/>
  <c r="C800" i="8" s="1"/>
  <c r="C801" i="8" s="1"/>
  <c r="C804" i="8"/>
  <c r="B789" i="8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K787" i="8"/>
  <c r="F787" i="8"/>
  <c r="K422" i="8"/>
  <c r="C819" i="8" l="1"/>
  <c r="C805" i="8"/>
  <c r="C806" i="8" s="1"/>
  <c r="C807" i="8" s="1"/>
  <c r="C808" i="8" s="1"/>
  <c r="C809" i="8" s="1"/>
  <c r="C810" i="8" s="1"/>
  <c r="C811" i="8" s="1"/>
  <c r="C812" i="8" s="1"/>
  <c r="C813" i="8" s="1"/>
  <c r="C814" i="8" s="1"/>
  <c r="C815" i="8" s="1"/>
  <c r="C816" i="8" s="1"/>
  <c r="B804" i="8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K802" i="8"/>
  <c r="F802" i="8"/>
  <c r="K160" i="8"/>
  <c r="K158" i="8"/>
  <c r="K817" i="8" l="1"/>
  <c r="F817" i="8"/>
  <c r="C851" i="8"/>
  <c r="C820" i="8"/>
  <c r="C821" i="8" s="1"/>
  <c r="C822" i="8" s="1"/>
  <c r="C823" i="8" s="1"/>
  <c r="C824" i="8" s="1"/>
  <c r="C825" i="8" s="1"/>
  <c r="C826" i="8" s="1"/>
  <c r="C827" i="8" s="1"/>
  <c r="C828" i="8" s="1"/>
  <c r="C829" i="8" s="1"/>
  <c r="C830" i="8" s="1"/>
  <c r="C831" i="8" s="1"/>
  <c r="C832" i="8" s="1"/>
  <c r="C833" i="8" s="1"/>
  <c r="C834" i="8" s="1"/>
  <c r="C835" i="8" s="1"/>
  <c r="C836" i="8" s="1"/>
  <c r="C837" i="8" s="1"/>
  <c r="C838" i="8" s="1"/>
  <c r="C839" i="8" s="1"/>
  <c r="C840" i="8" s="1"/>
  <c r="C841" i="8" s="1"/>
  <c r="C842" i="8" s="1"/>
  <c r="C843" i="8" s="1"/>
  <c r="C844" i="8" s="1"/>
  <c r="C845" i="8" s="1"/>
  <c r="C846" i="8" s="1"/>
  <c r="C847" i="8" s="1"/>
  <c r="C848" i="8" s="1"/>
  <c r="B819" i="8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K161" i="8"/>
  <c r="K560" i="8"/>
  <c r="K561" i="8"/>
  <c r="F849" i="8" l="1"/>
  <c r="K849" i="8"/>
  <c r="C855" i="8"/>
  <c r="C852" i="8"/>
  <c r="B851" i="8"/>
  <c r="B852" i="8" s="1"/>
  <c r="B853" i="8" s="1"/>
  <c r="F853" i="8" l="1"/>
  <c r="K853" i="8"/>
  <c r="C856" i="8"/>
  <c r="B855" i="8"/>
  <c r="B856" i="8" s="1"/>
  <c r="B857" i="8" s="1"/>
  <c r="C859" i="8"/>
  <c r="K386" i="8"/>
  <c r="K472" i="8"/>
  <c r="K471" i="8"/>
  <c r="C865" i="8" l="1"/>
  <c r="C860" i="8"/>
  <c r="C861" i="8" s="1"/>
  <c r="C862" i="8" s="1"/>
  <c r="B859" i="8"/>
  <c r="B860" i="8" s="1"/>
  <c r="B861" i="8" s="1"/>
  <c r="B862" i="8" s="1"/>
  <c r="B863" i="8" s="1"/>
  <c r="K857" i="8"/>
  <c r="F857" i="8"/>
  <c r="K449" i="8"/>
  <c r="K448" i="8"/>
  <c r="K450" i="8"/>
  <c r="K447" i="8"/>
  <c r="K863" i="8" l="1"/>
  <c r="F863" i="8"/>
  <c r="C878" i="8"/>
  <c r="C866" i="8"/>
  <c r="C867" i="8" s="1"/>
  <c r="C868" i="8" s="1"/>
  <c r="C869" i="8" s="1"/>
  <c r="C870" i="8" s="1"/>
  <c r="C871" i="8" s="1"/>
  <c r="C872" i="8" s="1"/>
  <c r="C873" i="8" s="1"/>
  <c r="C874" i="8" s="1"/>
  <c r="C875" i="8" s="1"/>
  <c r="B865" i="8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F876" i="8" l="1"/>
  <c r="K876" i="8"/>
  <c r="C879" i="8"/>
  <c r="C880" i="8" s="1"/>
  <c r="C881" i="8" s="1"/>
  <c r="C882" i="8" s="1"/>
  <c r="C883" i="8" s="1"/>
  <c r="C884" i="8" s="1"/>
  <c r="C885" i="8" s="1"/>
  <c r="C886" i="8" s="1"/>
  <c r="C887" i="8" s="1"/>
  <c r="C888" i="8" s="1"/>
  <c r="C889" i="8" s="1"/>
  <c r="C890" i="8" s="1"/>
  <c r="C891" i="8" s="1"/>
  <c r="C892" i="8" s="1"/>
  <c r="C893" i="8" s="1"/>
  <c r="C894" i="8" s="1"/>
  <c r="B878" i="8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C897" i="8"/>
  <c r="C913" i="8" l="1"/>
  <c r="B897" i="8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C898" i="8"/>
  <c r="C899" i="8" s="1"/>
  <c r="C900" i="8" s="1"/>
  <c r="C901" i="8" s="1"/>
  <c r="C902" i="8" s="1"/>
  <c r="C903" i="8" s="1"/>
  <c r="C904" i="8" s="1"/>
  <c r="C905" i="8" s="1"/>
  <c r="C906" i="8" s="1"/>
  <c r="C907" i="8" s="1"/>
  <c r="C908" i="8" s="1"/>
  <c r="C909" i="8" s="1"/>
  <c r="C910" i="8" s="1"/>
  <c r="K895" i="8"/>
  <c r="F895" i="8"/>
  <c r="F911" i="8" l="1"/>
  <c r="K911" i="8"/>
  <c r="C946" i="8"/>
  <c r="C914" i="8"/>
  <c r="C915" i="8" s="1"/>
  <c r="C916" i="8" s="1"/>
  <c r="C917" i="8" s="1"/>
  <c r="C918" i="8" s="1"/>
  <c r="C919" i="8" s="1"/>
  <c r="C920" i="8" s="1"/>
  <c r="C921" i="8" s="1"/>
  <c r="C922" i="8" s="1"/>
  <c r="C923" i="8" s="1"/>
  <c r="C924" i="8" s="1"/>
  <c r="C925" i="8" s="1"/>
  <c r="C926" i="8" s="1"/>
  <c r="C927" i="8" s="1"/>
  <c r="C928" i="8" s="1"/>
  <c r="C929" i="8" s="1"/>
  <c r="C930" i="8" s="1"/>
  <c r="C931" i="8" s="1"/>
  <c r="C932" i="8" s="1"/>
  <c r="C933" i="8" s="1"/>
  <c r="C934" i="8" s="1"/>
  <c r="C935" i="8" s="1"/>
  <c r="C936" i="8" s="1"/>
  <c r="C937" i="8" s="1"/>
  <c r="C938" i="8" s="1"/>
  <c r="C939" i="8" s="1"/>
  <c r="C940" i="8" s="1"/>
  <c r="C941" i="8" s="1"/>
  <c r="C942" i="8" s="1"/>
  <c r="C943" i="8" s="1"/>
  <c r="B913" i="8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K944" i="8" l="1"/>
  <c r="F944" i="8"/>
  <c r="C950" i="8"/>
  <c r="C947" i="8"/>
  <c r="B946" i="8"/>
  <c r="B947" i="8" s="1"/>
  <c r="B948" i="8" s="1"/>
  <c r="B950" i="8" l="1"/>
  <c r="B951" i="8" s="1"/>
  <c r="B952" i="8" s="1"/>
  <c r="C954" i="8"/>
  <c r="C951" i="8"/>
  <c r="K948" i="8"/>
  <c r="F948" i="8"/>
  <c r="C960" i="8" l="1"/>
  <c r="C955" i="8"/>
  <c r="C956" i="8" s="1"/>
  <c r="C957" i="8" s="1"/>
  <c r="B954" i="8"/>
  <c r="B955" i="8" s="1"/>
  <c r="B956" i="8" s="1"/>
  <c r="B957" i="8" s="1"/>
  <c r="B958" i="8" s="1"/>
  <c r="F952" i="8"/>
  <c r="K952" i="8"/>
  <c r="K958" i="8" l="1"/>
  <c r="F958" i="8"/>
  <c r="C973" i="8"/>
  <c r="C961" i="8"/>
  <c r="C962" i="8" s="1"/>
  <c r="C963" i="8" s="1"/>
  <c r="C964" i="8" s="1"/>
  <c r="C965" i="8" s="1"/>
  <c r="C966" i="8" s="1"/>
  <c r="C967" i="8" s="1"/>
  <c r="C968" i="8" s="1"/>
  <c r="C969" i="8" s="1"/>
  <c r="C970" i="8" s="1"/>
  <c r="B960" i="8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K258" i="8"/>
  <c r="K257" i="8"/>
  <c r="K259" i="8" l="1"/>
  <c r="C982" i="8"/>
  <c r="C974" i="8"/>
  <c r="C975" i="8" s="1"/>
  <c r="C976" i="8" s="1"/>
  <c r="C977" i="8" s="1"/>
  <c r="C978" i="8" s="1"/>
  <c r="C979" i="8" s="1"/>
  <c r="B973" i="8"/>
  <c r="B974" i="8" s="1"/>
  <c r="B975" i="8" s="1"/>
  <c r="B976" i="8" s="1"/>
  <c r="B977" i="8" s="1"/>
  <c r="B978" i="8" s="1"/>
  <c r="B979" i="8" s="1"/>
  <c r="B980" i="8" s="1"/>
  <c r="K971" i="8"/>
  <c r="F971" i="8"/>
  <c r="K496" i="8"/>
  <c r="K495" i="8"/>
  <c r="K494" i="8"/>
  <c r="K492" i="8"/>
  <c r="K491" i="8"/>
  <c r="K490" i="8"/>
  <c r="K489" i="8"/>
  <c r="K488" i="8"/>
  <c r="K487" i="8"/>
  <c r="K980" i="8" l="1"/>
  <c r="F980" i="8"/>
  <c r="C987" i="8"/>
  <c r="C983" i="8"/>
  <c r="C984" i="8" s="1"/>
  <c r="B982" i="8"/>
  <c r="B983" i="8" s="1"/>
  <c r="B984" i="8" s="1"/>
  <c r="B985" i="8" s="1"/>
  <c r="K493" i="8"/>
  <c r="K497" i="8"/>
  <c r="K515" i="8"/>
  <c r="K498" i="8" l="1"/>
  <c r="F985" i="8"/>
  <c r="K985" i="8"/>
  <c r="C991" i="8"/>
  <c r="C988" i="8"/>
  <c r="B987" i="8"/>
  <c r="B988" i="8" s="1"/>
  <c r="B989" i="8" s="1"/>
  <c r="K455" i="8"/>
  <c r="K482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594" i="8"/>
  <c r="K593" i="8"/>
  <c r="K605" i="8"/>
  <c r="K604" i="8"/>
  <c r="K615" i="8"/>
  <c r="K300" i="8"/>
  <c r="K299" i="8"/>
  <c r="K989" i="8" l="1"/>
  <c r="F989" i="8"/>
  <c r="C995" i="8"/>
  <c r="C992" i="8"/>
  <c r="B991" i="8"/>
  <c r="B992" i="8" s="1"/>
  <c r="B993" i="8" s="1"/>
  <c r="K993" i="8" l="1"/>
  <c r="F993" i="8"/>
  <c r="C999" i="8"/>
  <c r="C996" i="8"/>
  <c r="B995" i="8"/>
  <c r="B996" i="8" s="1"/>
  <c r="B997" i="8" s="1"/>
  <c r="K211" i="8"/>
  <c r="F997" i="8" l="1"/>
  <c r="K997" i="8"/>
  <c r="B999" i="8"/>
  <c r="B1000" i="8" s="1"/>
  <c r="B1001" i="8" s="1"/>
  <c r="C1003" i="8"/>
  <c r="C1000" i="8"/>
  <c r="K29" i="8"/>
  <c r="K28" i="8"/>
  <c r="K27" i="8"/>
  <c r="K26" i="8"/>
  <c r="K545" i="8"/>
  <c r="K30" i="8" l="1"/>
  <c r="C1004" i="8"/>
  <c r="C1005" i="8" s="1"/>
  <c r="C1006" i="8" s="1"/>
  <c r="C1007" i="8" s="1"/>
  <c r="C1008" i="8" s="1"/>
  <c r="C1009" i="8" s="1"/>
  <c r="C1010" i="8" s="1"/>
  <c r="C1011" i="8" s="1"/>
  <c r="C1012" i="8" s="1"/>
  <c r="C1013" i="8" s="1"/>
  <c r="B1003" i="8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K1001" i="8"/>
  <c r="F1001" i="8"/>
  <c r="K1014" i="8" l="1"/>
  <c r="F1014" i="8"/>
  <c r="K133" i="8"/>
  <c r="K1016" i="8" l="1"/>
  <c r="K385" i="8" l="1"/>
  <c r="K446" i="8"/>
  <c r="K445" i="8"/>
  <c r="K384" i="8"/>
  <c r="K383" i="8"/>
  <c r="K476" i="8"/>
  <c r="K483" i="8"/>
  <c r="K481" i="8"/>
  <c r="K444" i="8" l="1"/>
  <c r="K443" i="8"/>
  <c r="K431" i="8"/>
  <c r="K430" i="8"/>
  <c r="K442" i="8"/>
  <c r="K398" i="8"/>
  <c r="K417" i="8"/>
  <c r="K416" i="8"/>
  <c r="K415" i="8"/>
  <c r="K414" i="8"/>
  <c r="K413" i="8"/>
  <c r="K412" i="8"/>
  <c r="K411" i="8"/>
  <c r="K410" i="8"/>
  <c r="K409" i="8"/>
  <c r="K392" i="8"/>
  <c r="K440" i="8"/>
  <c r="K325" i="8"/>
  <c r="K324" i="8"/>
  <c r="K323" i="8"/>
  <c r="K322" i="8"/>
  <c r="K321" i="8"/>
  <c r="K320" i="8"/>
  <c r="K319" i="8"/>
  <c r="K199" i="8"/>
  <c r="K198" i="8"/>
  <c r="K521" i="8" l="1"/>
  <c r="K212" i="8" l="1"/>
  <c r="K399" i="8" l="1"/>
  <c r="K400" i="8"/>
  <c r="K441" i="8"/>
  <c r="K381" i="8"/>
  <c r="K387" i="8"/>
  <c r="K382" i="8"/>
  <c r="K380" i="8"/>
  <c r="K439" i="8"/>
  <c r="K438" i="8"/>
  <c r="K437" i="8"/>
  <c r="K436" i="8"/>
  <c r="K435" i="8"/>
  <c r="K141" i="8"/>
  <c r="K140" i="8"/>
  <c r="K142" i="8" l="1"/>
  <c r="K178" i="8"/>
  <c r="K179" i="8"/>
  <c r="K180" i="8"/>
  <c r="K181" i="8"/>
  <c r="K182" i="8"/>
  <c r="K186" i="8"/>
  <c r="K187" i="8"/>
  <c r="K136" i="8"/>
  <c r="K135" i="8"/>
  <c r="K134" i="8"/>
  <c r="K132" i="8"/>
  <c r="K46" i="8"/>
  <c r="K42" i="8"/>
  <c r="K41" i="8"/>
  <c r="K137" i="8" l="1"/>
  <c r="K188" i="8"/>
  <c r="K43" i="8"/>
  <c r="K183" i="8"/>
  <c r="K82" i="8"/>
  <c r="K301" i="8"/>
  <c r="K302" i="8"/>
  <c r="K303" i="8"/>
  <c r="K127" i="8" l="1"/>
  <c r="K190" i="8"/>
  <c r="K144" i="8"/>
  <c r="K15" i="8"/>
  <c r="K279" i="8"/>
  <c r="K281" i="8" l="1"/>
  <c r="K253" i="8"/>
  <c r="K280" i="8"/>
  <c r="K283" i="8" l="1"/>
  <c r="K480" i="8" l="1"/>
  <c r="K479" i="8"/>
  <c r="K532" i="8" l="1"/>
  <c r="K433" i="8" l="1"/>
  <c r="K432" i="8"/>
  <c r="K434" i="8" l="1"/>
  <c r="K429" i="8"/>
  <c r="K428" i="8"/>
  <c r="K427" i="8"/>
  <c r="K426" i="8"/>
  <c r="K379" i="8"/>
  <c r="K376" i="8"/>
  <c r="K378" i="8"/>
  <c r="K377" i="8"/>
  <c r="K375" i="8"/>
  <c r="K374" i="8"/>
  <c r="K373" i="8"/>
  <c r="K372" i="8"/>
  <c r="K371" i="8"/>
  <c r="K388" i="8" l="1"/>
  <c r="K245" i="8" l="1"/>
  <c r="K244" i="8"/>
  <c r="K170" i="8" l="1"/>
  <c r="K587" i="8"/>
  <c r="K588" i="8"/>
  <c r="K251" i="8" l="1"/>
  <c r="K541" i="8" l="1"/>
  <c r="K540" i="8"/>
  <c r="K289" i="8"/>
  <c r="K288" i="8"/>
  <c r="K290" i="8" l="1"/>
  <c r="K537" i="8"/>
  <c r="K162" i="8"/>
  <c r="K292" i="8" l="1"/>
  <c r="K614" i="8" l="1"/>
  <c r="K305" i="8" l="1"/>
  <c r="K298" i="8"/>
  <c r="K297" i="8"/>
  <c r="K306" i="8" l="1"/>
  <c r="K14" i="8"/>
  <c r="K308" i="8" l="1"/>
  <c r="K159" i="8"/>
  <c r="K157" i="8"/>
  <c r="K156" i="8"/>
  <c r="K163" i="8" l="1"/>
  <c r="K478" i="8"/>
  <c r="K477" i="8"/>
  <c r="K475" i="8"/>
  <c r="K474" i="8"/>
  <c r="K473" i="8"/>
  <c r="K470" i="8"/>
  <c r="K469" i="8"/>
  <c r="K484" i="8" l="1"/>
  <c r="K465" i="8"/>
  <c r="K608" i="8" l="1"/>
  <c r="K425" i="8" l="1"/>
  <c r="K423" i="8"/>
  <c r="K421" i="8"/>
  <c r="K420" i="8"/>
  <c r="K424" i="8"/>
  <c r="K329" i="8" l="1"/>
  <c r="K220" i="8" l="1"/>
  <c r="K202" i="8"/>
  <c r="K201" i="8"/>
  <c r="K196" i="8"/>
  <c r="K419" i="8" l="1"/>
  <c r="K418" i="8"/>
  <c r="K408" i="8"/>
  <c r="K407" i="8"/>
  <c r="K406" i="8"/>
  <c r="K405" i="8"/>
  <c r="K404" i="8"/>
  <c r="K403" i="8"/>
  <c r="K402" i="8"/>
  <c r="K401" i="8"/>
  <c r="K397" i="8"/>
  <c r="K396" i="8"/>
  <c r="K395" i="8"/>
  <c r="K394" i="8"/>
  <c r="K393" i="8"/>
  <c r="K391" i="8" l="1"/>
  <c r="K456" i="8"/>
  <c r="K454" i="8"/>
  <c r="K464" i="8"/>
  <c r="K463" i="8"/>
  <c r="K462" i="8"/>
  <c r="K461" i="8"/>
  <c r="K460" i="8"/>
  <c r="K451" i="8" l="1"/>
  <c r="K457" i="8"/>
  <c r="K466" i="8"/>
  <c r="K333" i="8" l="1"/>
  <c r="K332" i="8"/>
  <c r="K331" i="8"/>
  <c r="K330" i="8"/>
  <c r="K328" i="8"/>
  <c r="K327" i="8"/>
  <c r="K326" i="8"/>
  <c r="K318" i="8"/>
  <c r="K317" i="8"/>
  <c r="K316" i="8"/>
  <c r="K616" i="8" l="1"/>
  <c r="K610" i="8"/>
  <c r="K609" i="8"/>
  <c r="K607" i="8"/>
  <c r="K606" i="8"/>
  <c r="K603" i="8"/>
  <c r="K602" i="8"/>
  <c r="K601" i="8"/>
  <c r="K597" i="8"/>
  <c r="K596" i="8"/>
  <c r="K595" i="8"/>
  <c r="K592" i="8"/>
  <c r="K591" i="8"/>
  <c r="K590" i="8"/>
  <c r="K589" i="8"/>
  <c r="K586" i="8"/>
  <c r="K585" i="8"/>
  <c r="K580" i="8"/>
  <c r="K579" i="8"/>
  <c r="K578" i="8"/>
  <c r="K577" i="8"/>
  <c r="K576" i="8"/>
  <c r="K573" i="8"/>
  <c r="K572" i="8"/>
  <c r="K571" i="8"/>
  <c r="K570" i="8"/>
  <c r="K562" i="8"/>
  <c r="K544" i="8"/>
  <c r="K542" i="8"/>
  <c r="K539" i="8"/>
  <c r="K533" i="8"/>
  <c r="K531" i="8"/>
  <c r="K530" i="8"/>
  <c r="K529" i="8"/>
  <c r="K520" i="8"/>
  <c r="K516" i="8"/>
  <c r="K514" i="8"/>
  <c r="K513" i="8"/>
  <c r="K505" i="8"/>
  <c r="K346" i="8"/>
  <c r="K338" i="8"/>
  <c r="K337" i="8"/>
  <c r="K315" i="8"/>
  <c r="K314" i="8"/>
  <c r="K313" i="8"/>
  <c r="K271" i="8"/>
  <c r="K263" i="8"/>
  <c r="K262" i="8"/>
  <c r="K252" i="8"/>
  <c r="K250" i="8"/>
  <c r="K249" i="8"/>
  <c r="K243" i="8"/>
  <c r="K242" i="8"/>
  <c r="K238" i="8"/>
  <c r="K237" i="8"/>
  <c r="K236" i="8"/>
  <c r="K235" i="8"/>
  <c r="K234" i="8"/>
  <c r="K226" i="8"/>
  <c r="K222" i="8"/>
  <c r="K221" i="8"/>
  <c r="K210" i="8"/>
  <c r="K200" i="8"/>
  <c r="K197" i="8"/>
  <c r="K195" i="8"/>
  <c r="K169" i="8"/>
  <c r="K168" i="8"/>
  <c r="K167" i="8"/>
  <c r="K166" i="8"/>
  <c r="K152" i="8"/>
  <c r="K151" i="8"/>
  <c r="K150" i="8"/>
  <c r="K149" i="8"/>
  <c r="K33" i="8"/>
  <c r="K16" i="8"/>
  <c r="K13" i="8"/>
  <c r="K153" i="8" l="1"/>
  <c r="K223" i="8"/>
  <c r="K506" i="8"/>
  <c r="K522" i="8"/>
  <c r="K246" i="8"/>
  <c r="K254" i="8"/>
  <c r="K334" i="8"/>
  <c r="K339" i="8"/>
  <c r="K368" i="8"/>
  <c r="K534" i="8"/>
  <c r="K19" i="8"/>
  <c r="K203" i="8"/>
  <c r="K272" i="8"/>
  <c r="K582" i="8"/>
  <c r="K598" i="8"/>
  <c r="K617" i="8"/>
  <c r="K34" i="8"/>
  <c r="K171" i="8"/>
  <c r="K213" i="8"/>
  <c r="K227" i="8"/>
  <c r="K239" i="8"/>
  <c r="K264" i="8"/>
  <c r="K517" i="8"/>
  <c r="K557" i="8"/>
  <c r="K563" i="8"/>
  <c r="K611" i="8"/>
  <c r="K524" i="8" l="1"/>
  <c r="K205" i="8"/>
  <c r="K500" i="8"/>
  <c r="K341" i="8"/>
  <c r="K173" i="8"/>
  <c r="K21" i="8"/>
  <c r="K565" i="8"/>
  <c r="K508" i="8"/>
  <c r="K619" i="8"/>
  <c r="K266" i="8"/>
  <c r="K215" i="8"/>
  <c r="K36" i="8"/>
  <c r="K274" i="8"/>
  <c r="K229" i="8"/>
  <c r="K1023" i="8" l="1"/>
  <c r="K1021" i="8"/>
  <c r="L1016" i="8" l="1"/>
  <c r="K1022" i="8"/>
  <c r="L956" i="8"/>
  <c r="L916" i="8"/>
  <c r="L917" i="8"/>
  <c r="L889" i="8"/>
  <c r="L867" i="8"/>
  <c r="L632" i="8"/>
  <c r="L637" i="8"/>
  <c r="L635" i="8"/>
  <c r="L634" i="8"/>
  <c r="L447" i="8"/>
  <c r="L708" i="8"/>
  <c r="L299" i="8"/>
  <c r="L99" i="8"/>
  <c r="L108" i="8"/>
  <c r="L49" i="8"/>
  <c r="L103" i="8"/>
  <c r="L26" i="8"/>
  <c r="L85" i="8"/>
  <c r="L121" i="8"/>
  <c r="L482" i="8"/>
  <c r="L365" i="8"/>
  <c r="L489" i="8"/>
  <c r="L350" i="8"/>
  <c r="L701" i="8"/>
  <c r="L672" i="8"/>
  <c r="L782" i="8"/>
  <c r="L745" i="8"/>
  <c r="L778" i="8"/>
  <c r="L826" i="8"/>
  <c r="L809" i="8"/>
  <c r="L872" i="8"/>
  <c r="L888" i="8"/>
  <c r="L837" i="8"/>
  <c r="L947" i="8"/>
  <c r="L938" i="8"/>
  <c r="L965" i="8"/>
  <c r="L1007" i="8"/>
  <c r="L56" i="8"/>
  <c r="L552" i="8"/>
  <c r="L366" i="8"/>
  <c r="L546" i="8"/>
  <c r="L351" i="8"/>
  <c r="L490" i="8"/>
  <c r="L496" i="8"/>
  <c r="L723" i="8"/>
  <c r="L679" i="8"/>
  <c r="L664" i="8"/>
  <c r="L822" i="8"/>
  <c r="L730" i="8"/>
  <c r="L838" i="8"/>
  <c r="L792" i="8"/>
  <c r="L810" i="8"/>
  <c r="L903" i="8"/>
  <c r="L890" i="8"/>
  <c r="L874" i="8"/>
  <c r="L937" i="8"/>
  <c r="L941" i="8"/>
  <c r="L984" i="8"/>
  <c r="L76" i="8"/>
  <c r="L81" i="8"/>
  <c r="L160" i="8"/>
  <c r="L124" i="8"/>
  <c r="L115" i="8"/>
  <c r="L384" i="8"/>
  <c r="L356" i="8"/>
  <c r="L560" i="8"/>
  <c r="L497" i="8"/>
  <c r="L624" i="8"/>
  <c r="L686" i="8"/>
  <c r="L667" i="8"/>
  <c r="L785" i="8"/>
  <c r="L721" i="8"/>
  <c r="L673" i="8"/>
  <c r="L747" i="8"/>
  <c r="L834" i="8"/>
  <c r="L758" i="8"/>
  <c r="L835" i="8"/>
  <c r="L844" i="8"/>
  <c r="L812" i="8"/>
  <c r="L925" i="8"/>
  <c r="L926" i="8"/>
  <c r="L992" i="8"/>
  <c r="L1012" i="8"/>
  <c r="L27" i="8"/>
  <c r="L110" i="8"/>
  <c r="L448" i="8"/>
  <c r="L364" i="8"/>
  <c r="L561" i="8"/>
  <c r="L670" i="8"/>
  <c r="L554" i="8"/>
  <c r="L687" i="8"/>
  <c r="L651" i="8"/>
  <c r="L757" i="8"/>
  <c r="L744" i="8"/>
  <c r="L771" i="8"/>
  <c r="L800" i="8"/>
  <c r="L801" i="8"/>
  <c r="L870" i="8"/>
  <c r="L886" i="8"/>
  <c r="L833" i="8"/>
  <c r="L935" i="8"/>
  <c r="L936" i="8"/>
  <c r="L977" i="8"/>
  <c r="L30" i="8"/>
  <c r="L74" i="8"/>
  <c r="L77" i="8"/>
  <c r="L57" i="8"/>
  <c r="L88" i="8"/>
  <c r="K1024" i="8"/>
  <c r="K1026" i="8" s="1"/>
  <c r="L962" i="8"/>
  <c r="L914" i="8"/>
  <c r="L915" i="8"/>
  <c r="L887" i="8"/>
  <c r="L811" i="8"/>
  <c r="L883" i="8"/>
  <c r="L633" i="8"/>
  <c r="L693" i="8"/>
  <c r="L919" i="8"/>
  <c r="L775" i="8"/>
  <c r="L574" i="8"/>
  <c r="L638" i="8"/>
  <c r="L211" i="8"/>
  <c r="L98" i="8"/>
  <c r="L106" i="8"/>
  <c r="L53" i="8"/>
  <c r="L62" i="8"/>
  <c r="L54" i="8"/>
  <c r="L548" i="8"/>
  <c r="L594" i="8"/>
  <c r="L354" i="8"/>
  <c r="L545" i="8"/>
  <c r="L385" i="8"/>
  <c r="L495" i="8"/>
  <c r="L604" i="8"/>
  <c r="L658" i="8"/>
  <c r="L716" i="8"/>
  <c r="L786" i="8"/>
  <c r="L728" i="8"/>
  <c r="L684" i="8"/>
  <c r="L665" i="8"/>
  <c r="L749" i="8"/>
  <c r="L807" i="8"/>
  <c r="L898" i="8"/>
  <c r="L842" i="8"/>
  <c r="L820" i="8"/>
  <c r="L902" i="8"/>
  <c r="L869" i="8"/>
  <c r="L931" i="8"/>
  <c r="L983" i="8"/>
  <c r="L979" i="8"/>
  <c r="L80" i="8"/>
  <c r="L58" i="8"/>
  <c r="L123" i="8"/>
  <c r="L355" i="8"/>
  <c r="L550" i="8"/>
  <c r="L549" i="8"/>
  <c r="L605" i="8"/>
  <c r="L674" i="8"/>
  <c r="L761" i="8"/>
  <c r="L666" i="8"/>
  <c r="L711" i="8"/>
  <c r="L676" i="8"/>
  <c r="L650" i="8"/>
  <c r="L746" i="8"/>
  <c r="L790" i="8"/>
  <c r="L871" i="8"/>
  <c r="L852" i="8"/>
  <c r="L824" i="8"/>
  <c r="L908" i="8"/>
  <c r="L907" i="8"/>
  <c r="L924" i="8"/>
  <c r="L976" i="8"/>
  <c r="L1005" i="8"/>
  <c r="L65" i="8"/>
  <c r="L50" i="8"/>
  <c r="L109" i="8"/>
  <c r="L383" i="8"/>
  <c r="L714" i="8"/>
  <c r="L795" i="8"/>
  <c r="L683" i="8"/>
  <c r="L647" i="8"/>
  <c r="L742" i="8"/>
  <c r="L685" i="8"/>
  <c r="L751" i="8"/>
  <c r="L875" i="8"/>
  <c r="L797" i="8"/>
  <c r="L861" i="8"/>
  <c r="L873" i="8"/>
  <c r="L829" i="8"/>
  <c r="L929" i="8"/>
  <c r="L934" i="8"/>
  <c r="L969" i="8"/>
  <c r="L29" i="8"/>
  <c r="L73" i="8"/>
  <c r="L114" i="8"/>
  <c r="L92" i="8"/>
  <c r="L116" i="8"/>
  <c r="L445" i="8"/>
  <c r="L543" i="8"/>
  <c r="L662" i="8"/>
  <c r="L715" i="8"/>
  <c r="L727" i="8"/>
  <c r="L668" i="8"/>
  <c r="L677" i="8"/>
  <c r="L748" i="8"/>
  <c r="L798" i="8"/>
  <c r="L882" i="8"/>
  <c r="L830" i="8"/>
  <c r="L813" i="8"/>
  <c r="L901" i="8"/>
  <c r="L866" i="8"/>
  <c r="L923" i="8"/>
  <c r="L955" i="8"/>
  <c r="L975" i="8"/>
  <c r="L70" i="8"/>
  <c r="L493" i="8"/>
  <c r="L304" i="8"/>
  <c r="L64" i="8"/>
  <c r="L79" i="8"/>
  <c r="L1008" i="8"/>
  <c r="L920" i="8"/>
  <c r="L921" i="8"/>
  <c r="L893" i="8"/>
  <c r="L885" i="8"/>
  <c r="L640" i="8"/>
  <c r="L880" i="8"/>
  <c r="L643" i="8"/>
  <c r="L783" i="8"/>
  <c r="L781" i="8"/>
  <c r="L737" i="8"/>
  <c r="L551" i="8"/>
  <c r="L515" i="8"/>
  <c r="L363" i="8"/>
  <c r="L258" i="8"/>
  <c r="L97" i="8"/>
  <c r="L104" i="8"/>
  <c r="L107" i="8"/>
  <c r="L18" i="8"/>
  <c r="L47" i="8"/>
  <c r="L69" i="8"/>
  <c r="L91" i="8"/>
  <c r="L117" i="8"/>
  <c r="L122" i="8"/>
  <c r="L300" i="8"/>
  <c r="L449" i="8"/>
  <c r="L422" i="8"/>
  <c r="L367" i="8"/>
  <c r="L682" i="8"/>
  <c r="L713" i="8"/>
  <c r="L733" i="8"/>
  <c r="L657" i="8"/>
  <c r="L779" i="8"/>
  <c r="L707" i="8"/>
  <c r="L681" i="8"/>
  <c r="L776" i="8"/>
  <c r="L856" i="8"/>
  <c r="L754" i="8"/>
  <c r="L827" i="8"/>
  <c r="L836" i="8"/>
  <c r="L1013" i="8"/>
  <c r="L900" i="8"/>
  <c r="L922" i="8"/>
  <c r="L970" i="8"/>
  <c r="L1004" i="8"/>
  <c r="L63" i="8"/>
  <c r="L78" i="8"/>
  <c r="L360" i="8"/>
  <c r="L472" i="8"/>
  <c r="L753" i="8"/>
  <c r="L538" i="8"/>
  <c r="L648" i="8"/>
  <c r="L732" i="8"/>
  <c r="L709" i="8"/>
  <c r="L669" i="8"/>
  <c r="L750" i="8"/>
  <c r="L808" i="8"/>
  <c r="L756" i="8"/>
  <c r="L831" i="8"/>
  <c r="L840" i="8"/>
  <c r="L825" i="8"/>
  <c r="L909" i="8"/>
  <c r="L932" i="8"/>
  <c r="L967" i="8"/>
  <c r="L1006" i="8"/>
  <c r="L28" i="8"/>
  <c r="L60" i="8"/>
  <c r="L113" i="8"/>
  <c r="L492" i="8"/>
  <c r="L357" i="8"/>
  <c r="L348" i="8"/>
  <c r="L555" i="8"/>
  <c r="L724" i="8"/>
  <c r="L678" i="8"/>
  <c r="L722" i="8"/>
  <c r="L680" i="8"/>
  <c r="L884" i="8"/>
  <c r="L710" i="8"/>
  <c r="L791" i="8"/>
  <c r="L796" i="8"/>
  <c r="L815" i="8"/>
  <c r="L904" i="8"/>
  <c r="L892" i="8"/>
  <c r="L845" i="8"/>
  <c r="L910" i="8"/>
  <c r="L951" i="8"/>
  <c r="L968" i="8"/>
  <c r="L67" i="8"/>
  <c r="L93" i="8"/>
  <c r="L95" i="8"/>
  <c r="L133" i="8"/>
  <c r="L358" i="8"/>
  <c r="L483" i="8"/>
  <c r="L349" i="8"/>
  <c r="L476" i="8"/>
  <c r="L471" i="8"/>
  <c r="L653" i="8"/>
  <c r="L729" i="8"/>
  <c r="L656" i="8"/>
  <c r="L763" i="8"/>
  <c r="L697" i="8"/>
  <c r="L689" i="8"/>
  <c r="L759" i="8"/>
  <c r="L846" i="8"/>
  <c r="L752" i="8"/>
  <c r="L823" i="8"/>
  <c r="L832" i="8"/>
  <c r="L1009" i="8"/>
  <c r="L899" i="8"/>
  <c r="L964" i="8"/>
  <c r="L943" i="8"/>
  <c r="L978" i="8"/>
  <c r="L48" i="8"/>
  <c r="L72" i="8"/>
  <c r="L996" i="8"/>
  <c r="L918" i="8"/>
  <c r="L988" i="8"/>
  <c r="L891" i="8"/>
  <c r="L881" i="8"/>
  <c r="L636" i="8"/>
  <c r="L641" i="8"/>
  <c r="L639" i="8"/>
  <c r="L615" i="8"/>
  <c r="L712" i="8"/>
  <c r="L642" i="8"/>
  <c r="L581" i="8"/>
  <c r="L547" i="8"/>
  <c r="L481" i="8"/>
  <c r="L359" i="8"/>
  <c r="L257" i="8"/>
  <c r="L158" i="8"/>
  <c r="L96" i="8"/>
  <c r="L59" i="8"/>
  <c r="L105" i="8"/>
  <c r="L17" i="8"/>
  <c r="L111" i="8"/>
  <c r="L446" i="8"/>
  <c r="L386" i="8"/>
  <c r="L593" i="8"/>
  <c r="L556" i="8"/>
  <c r="L675" i="8"/>
  <c r="L655" i="8"/>
  <c r="L731" i="8"/>
  <c r="L725" i="8"/>
  <c r="L806" i="8"/>
  <c r="L780" i="8"/>
  <c r="L762" i="8"/>
  <c r="L843" i="8"/>
  <c r="L860" i="8"/>
  <c r="L821" i="8"/>
  <c r="L905" i="8"/>
  <c r="L930" i="8"/>
  <c r="L963" i="8"/>
  <c r="L1000" i="8"/>
  <c r="L71" i="8"/>
  <c r="L112" i="8"/>
  <c r="L488" i="8"/>
  <c r="L450" i="8"/>
  <c r="L347" i="8"/>
  <c r="L455" i="8"/>
  <c r="L361" i="8"/>
  <c r="L487" i="8"/>
  <c r="L553" i="8"/>
  <c r="L663" i="8"/>
  <c r="L784" i="8"/>
  <c r="L741" i="8"/>
  <c r="L703" i="8"/>
  <c r="L777" i="8"/>
  <c r="L862" i="8"/>
  <c r="L793" i="8"/>
  <c r="L847" i="8"/>
  <c r="L868" i="8"/>
  <c r="L841" i="8"/>
  <c r="L906" i="8"/>
  <c r="L940" i="8"/>
  <c r="L966" i="8"/>
  <c r="L1010" i="8"/>
  <c r="L52" i="8"/>
  <c r="L61" i="8"/>
  <c r="L94" i="8"/>
  <c r="L87" i="8"/>
  <c r="L575" i="8"/>
  <c r="L352" i="8"/>
  <c r="L362" i="8"/>
  <c r="L491" i="8"/>
  <c r="L649" i="8"/>
  <c r="L767" i="8"/>
  <c r="L652" i="8"/>
  <c r="L755" i="8"/>
  <c r="L688" i="8"/>
  <c r="L654" i="8"/>
  <c r="L743" i="8"/>
  <c r="L794" i="8"/>
  <c r="L879" i="8"/>
  <c r="L814" i="8"/>
  <c r="L828" i="8"/>
  <c r="L927" i="8"/>
  <c r="L894" i="8"/>
  <c r="L957" i="8"/>
  <c r="L942" i="8"/>
  <c r="L974" i="8"/>
  <c r="L55" i="8"/>
  <c r="L86" i="8"/>
  <c r="L161" i="8"/>
  <c r="L353" i="8"/>
  <c r="L494" i="8"/>
  <c r="L702" i="8"/>
  <c r="L671" i="8"/>
  <c r="L799" i="8"/>
  <c r="L726" i="8"/>
  <c r="L720" i="8"/>
  <c r="L805" i="8"/>
  <c r="L933" i="8"/>
  <c r="L760" i="8"/>
  <c r="L839" i="8"/>
  <c r="L848" i="8"/>
  <c r="L816" i="8"/>
  <c r="L939" i="8"/>
  <c r="L928" i="8"/>
  <c r="L961" i="8"/>
  <c r="L1011" i="8"/>
  <c r="L75" i="8"/>
  <c r="L68" i="8"/>
  <c r="L66" i="8"/>
  <c r="L51" i="8"/>
  <c r="L644" i="8"/>
  <c r="L717" i="8"/>
  <c r="L704" i="8"/>
  <c r="L738" i="8"/>
  <c r="L627" i="8"/>
  <c r="L768" i="8"/>
  <c r="L817" i="8"/>
  <c r="L863" i="8"/>
  <c r="L944" i="8"/>
  <c r="L971" i="8"/>
  <c r="L993" i="8"/>
  <c r="L118" i="8"/>
  <c r="L690" i="8"/>
  <c r="L698" i="8"/>
  <c r="L772" i="8"/>
  <c r="L849" i="8"/>
  <c r="L876" i="8"/>
  <c r="L948" i="8"/>
  <c r="L980" i="8"/>
  <c r="L997" i="8"/>
  <c r="L100" i="8"/>
  <c r="L694" i="8"/>
  <c r="L734" i="8"/>
  <c r="L787" i="8"/>
  <c r="L853" i="8"/>
  <c r="L895" i="8"/>
  <c r="L952" i="8"/>
  <c r="L985" i="8"/>
  <c r="L1001" i="8"/>
  <c r="L125" i="8"/>
  <c r="L259" i="8"/>
  <c r="L659" i="8"/>
  <c r="L764" i="8"/>
  <c r="L498" i="8"/>
  <c r="L625" i="8"/>
  <c r="L802" i="8"/>
  <c r="L857" i="8"/>
  <c r="L911" i="8"/>
  <c r="L958" i="8"/>
  <c r="L989" i="8"/>
  <c r="L1014" i="8"/>
  <c r="L319" i="8"/>
  <c r="L413" i="8"/>
  <c r="L325" i="8"/>
  <c r="L411" i="8"/>
  <c r="L443" i="8"/>
  <c r="L320" i="8"/>
  <c r="L416" i="8"/>
  <c r="L440" i="8"/>
  <c r="L417" i="8"/>
  <c r="L410" i="8"/>
  <c r="L415" i="8"/>
  <c r="L444" i="8"/>
  <c r="L322" i="8"/>
  <c r="L442" i="8"/>
  <c r="L392" i="8"/>
  <c r="L321" i="8"/>
  <c r="L414" i="8"/>
  <c r="L430" i="8"/>
  <c r="L198" i="8"/>
  <c r="L324" i="8"/>
  <c r="L409" i="8"/>
  <c r="L323" i="8"/>
  <c r="L398" i="8"/>
  <c r="L431" i="8"/>
  <c r="L199" i="8"/>
  <c r="L412" i="8"/>
  <c r="L521" i="8"/>
  <c r="L212" i="8"/>
  <c r="L435" i="8"/>
  <c r="L387" i="8"/>
  <c r="L400" i="8"/>
  <c r="L140" i="8"/>
  <c r="L439" i="8"/>
  <c r="L381" i="8"/>
  <c r="L438" i="8"/>
  <c r="L141" i="8"/>
  <c r="L380" i="8"/>
  <c r="L441" i="8"/>
  <c r="L437" i="8"/>
  <c r="L436" i="8"/>
  <c r="L382" i="8"/>
  <c r="L399" i="8"/>
  <c r="L136" i="8"/>
  <c r="L132" i="8"/>
  <c r="L180" i="8"/>
  <c r="L186" i="8"/>
  <c r="L182" i="8"/>
  <c r="L46" i="8"/>
  <c r="L42" i="8"/>
  <c r="L134" i="8"/>
  <c r="L142" i="8"/>
  <c r="L181" i="8"/>
  <c r="L135" i="8"/>
  <c r="L187" i="8"/>
  <c r="L178" i="8"/>
  <c r="L179" i="8"/>
  <c r="L41" i="8"/>
  <c r="L82" i="8"/>
  <c r="L302" i="8"/>
  <c r="L188" i="8"/>
  <c r="L183" i="8"/>
  <c r="L137" i="8"/>
  <c r="L43" i="8"/>
  <c r="L303" i="8"/>
  <c r="L301" i="8"/>
  <c r="L190" i="8"/>
  <c r="L279" i="8"/>
  <c r="L127" i="8"/>
  <c r="L15" i="8"/>
  <c r="L144" i="8"/>
  <c r="L281" i="8"/>
  <c r="L280" i="8"/>
  <c r="L253" i="8"/>
  <c r="L283" i="8"/>
  <c r="L479" i="8"/>
  <c r="L480" i="8"/>
  <c r="L532" i="8"/>
  <c r="L433" i="8"/>
  <c r="L432" i="8"/>
  <c r="L374" i="8"/>
  <c r="L427" i="8"/>
  <c r="L377" i="8"/>
  <c r="L372" i="8"/>
  <c r="L379" i="8"/>
  <c r="L371" i="8"/>
  <c r="L378" i="8"/>
  <c r="L376" i="8"/>
  <c r="L429" i="8"/>
  <c r="L434" i="8"/>
  <c r="L375" i="8"/>
  <c r="L428" i="8"/>
  <c r="L426" i="8"/>
  <c r="L373" i="8"/>
  <c r="L388" i="8"/>
  <c r="L244" i="8"/>
  <c r="L245" i="8"/>
  <c r="L170" i="8"/>
  <c r="L588" i="8"/>
  <c r="L587" i="8"/>
  <c r="L251" i="8"/>
  <c r="L541" i="8"/>
  <c r="L289" i="8"/>
  <c r="L288" i="8"/>
  <c r="L540" i="8"/>
  <c r="L290" i="8"/>
  <c r="L162" i="8"/>
  <c r="L537" i="8"/>
  <c r="L292" i="8"/>
  <c r="L614" i="8"/>
  <c r="L305" i="8"/>
  <c r="L297" i="8"/>
  <c r="L298" i="8"/>
  <c r="L306" i="8"/>
  <c r="L14" i="8"/>
  <c r="L157" i="8"/>
  <c r="L308" i="8"/>
  <c r="L159" i="8"/>
  <c r="L156" i="8"/>
  <c r="L470" i="8"/>
  <c r="L473" i="8"/>
  <c r="L469" i="8"/>
  <c r="L478" i="8"/>
  <c r="L475" i="8"/>
  <c r="L474" i="8"/>
  <c r="L163" i="8"/>
  <c r="L477" i="8"/>
  <c r="L484" i="8"/>
  <c r="L465" i="8"/>
  <c r="L608" i="8"/>
  <c r="L420" i="8"/>
  <c r="L421" i="8"/>
  <c r="L425" i="8"/>
  <c r="L423" i="8"/>
  <c r="L424" i="8"/>
  <c r="L329" i="8"/>
  <c r="L196" i="8"/>
  <c r="L201" i="8"/>
  <c r="L202" i="8"/>
  <c r="L220" i="8"/>
  <c r="L418" i="8"/>
  <c r="L404" i="8"/>
  <c r="L419" i="8"/>
  <c r="L396" i="8"/>
  <c r="L402" i="8"/>
  <c r="L408" i="8"/>
  <c r="L405" i="8"/>
  <c r="L403" i="8"/>
  <c r="L394" i="8"/>
  <c r="L401" i="8"/>
  <c r="L406" i="8"/>
  <c r="L407" i="8"/>
  <c r="L397" i="8"/>
  <c r="L395" i="8"/>
  <c r="L393" i="8"/>
  <c r="L391" i="8"/>
  <c r="L456" i="8"/>
  <c r="L461" i="8"/>
  <c r="L464" i="8"/>
  <c r="L460" i="8"/>
  <c r="L454" i="8"/>
  <c r="L463" i="8"/>
  <c r="L462" i="8"/>
  <c r="L457" i="8"/>
  <c r="L466" i="8"/>
  <c r="L451" i="8"/>
  <c r="L332" i="8"/>
  <c r="L328" i="8"/>
  <c r="L318" i="8"/>
  <c r="L331" i="8"/>
  <c r="L326" i="8"/>
  <c r="L333" i="8"/>
  <c r="L330" i="8"/>
  <c r="L316" i="8"/>
  <c r="L327" i="8"/>
  <c r="L317" i="8"/>
  <c r="L150" i="8"/>
  <c r="L149" i="8"/>
  <c r="L514" i="8"/>
  <c r="L572" i="8"/>
  <c r="L597" i="8"/>
  <c r="L222" i="8"/>
  <c r="L313" i="8"/>
  <c r="L346" i="8"/>
  <c r="L542" i="8"/>
  <c r="L603" i="8"/>
  <c r="L13" i="8"/>
  <c r="L195" i="8"/>
  <c r="L530" i="8"/>
  <c r="L606" i="8"/>
  <c r="L513" i="8"/>
  <c r="L544" i="8"/>
  <c r="L579" i="8"/>
  <c r="L16" i="8"/>
  <c r="L167" i="8"/>
  <c r="L235" i="8"/>
  <c r="L576" i="8"/>
  <c r="L602" i="8"/>
  <c r="L236" i="8"/>
  <c r="L249" i="8"/>
  <c r="L516" i="8"/>
  <c r="L573" i="8"/>
  <c r="L609" i="8"/>
  <c r="L151" i="8"/>
  <c r="L237" i="8"/>
  <c r="L271" i="8"/>
  <c r="L585" i="8"/>
  <c r="L610" i="8"/>
  <c r="L33" i="8"/>
  <c r="L210" i="8"/>
  <c r="L234" i="8"/>
  <c r="L262" i="8"/>
  <c r="L531" i="8"/>
  <c r="L586" i="8"/>
  <c r="L601" i="8"/>
  <c r="L152" i="8"/>
  <c r="L197" i="8"/>
  <c r="L520" i="8"/>
  <c r="L580" i="8"/>
  <c r="L168" i="8"/>
  <c r="L263" i="8"/>
  <c r="L337" i="8"/>
  <c r="L577" i="8"/>
  <c r="L169" i="8"/>
  <c r="L243" i="8"/>
  <c r="L314" i="8"/>
  <c r="L570" i="8"/>
  <c r="L591" i="8"/>
  <c r="L616" i="8"/>
  <c r="L238" i="8"/>
  <c r="L315" i="8"/>
  <c r="L539" i="8"/>
  <c r="L562" i="8"/>
  <c r="L592" i="8"/>
  <c r="L607" i="8"/>
  <c r="L571" i="8"/>
  <c r="L596" i="8"/>
  <c r="L221" i="8"/>
  <c r="L505" i="8"/>
  <c r="L533" i="8"/>
  <c r="L589" i="8"/>
  <c r="L200" i="8"/>
  <c r="L242" i="8"/>
  <c r="L529" i="8"/>
  <c r="L590" i="8"/>
  <c r="L250" i="8"/>
  <c r="L338" i="8"/>
  <c r="L578" i="8"/>
  <c r="L595" i="8"/>
  <c r="L166" i="8"/>
  <c r="L226" i="8"/>
  <c r="L252" i="8"/>
  <c r="L617" i="8"/>
  <c r="L368" i="8"/>
  <c r="L153" i="8"/>
  <c r="L19" i="8"/>
  <c r="L582" i="8"/>
  <c r="L264" i="8"/>
  <c r="L213" i="8"/>
  <c r="L223" i="8"/>
  <c r="L506" i="8"/>
  <c r="L339" i="8"/>
  <c r="L272" i="8"/>
  <c r="L557" i="8"/>
  <c r="L227" i="8"/>
  <c r="L203" i="8"/>
  <c r="L334" i="8"/>
  <c r="L171" i="8"/>
  <c r="L534" i="8"/>
  <c r="L563" i="8"/>
  <c r="L522" i="8"/>
  <c r="L239" i="8"/>
  <c r="L34" i="8"/>
  <c r="L254" i="8"/>
  <c r="L246" i="8"/>
  <c r="L517" i="8"/>
  <c r="L611" i="8"/>
  <c r="L598" i="8"/>
  <c r="L266" i="8"/>
  <c r="L36" i="8"/>
  <c r="L500" i="8"/>
  <c r="L508" i="8"/>
  <c r="L205" i="8"/>
  <c r="L524" i="8"/>
  <c r="L173" i="8"/>
  <c r="L341" i="8"/>
  <c r="L21" i="8"/>
  <c r="L215" i="8"/>
  <c r="L274" i="8"/>
  <c r="L565" i="8"/>
  <c r="L619" i="8"/>
  <c r="L229" i="8"/>
  <c r="L1021" i="8" l="1"/>
  <c r="L1018" i="8"/>
  <c r="K1027" i="8"/>
  <c r="K1028" i="8" s="1"/>
  <c r="K1029" i="8" l="1"/>
  <c r="K1030" i="8" s="1"/>
  <c r="K1031" i="8" s="1"/>
  <c r="K1032" i="8" s="1"/>
</calcChain>
</file>

<file path=xl/comments1.xml><?xml version="1.0" encoding="utf-8"?>
<comments xmlns="http://schemas.openxmlformats.org/spreadsheetml/2006/main">
  <authors>
    <author xml:space="preserve"> Andre Lucas Alves Tostes</author>
  </authors>
  <commentList>
    <comment ref="F460" authorId="0">
      <text>
        <r>
          <rPr>
            <b/>
            <sz val="9"/>
            <color indexed="81"/>
            <rFont val="Tahoma"/>
            <family val="2"/>
          </rPr>
          <t xml:space="preserve"> Andre Lucas Alves Tostes:</t>
        </r>
        <r>
          <rPr>
            <sz val="9"/>
            <color indexed="81"/>
            <rFont val="Tahoma"/>
            <family val="2"/>
          </rPr>
          <t xml:space="preserve">
SOMADO 16.06.01 + 16.06.02
</t>
        </r>
      </text>
    </comment>
    <comment ref="F482" authorId="0">
      <text>
        <r>
          <rPr>
            <b/>
            <sz val="9"/>
            <color indexed="81"/>
            <rFont val="Tahoma"/>
            <family val="2"/>
          </rPr>
          <t xml:space="preserve"> Andre Lucas Alves Tostes:</t>
        </r>
        <r>
          <rPr>
            <sz val="9"/>
            <color indexed="81"/>
            <rFont val="Tahoma"/>
            <family val="2"/>
          </rPr>
          <t xml:space="preserve">
SOMADO 16.06.01 + 16.06.02
</t>
        </r>
      </text>
    </comment>
    <comment ref="F493" authorId="0">
      <text>
        <r>
          <rPr>
            <b/>
            <sz val="9"/>
            <color indexed="81"/>
            <rFont val="Tahoma"/>
            <family val="2"/>
          </rPr>
          <t xml:space="preserve"> Andre Lucas Alves Tostes:</t>
        </r>
        <r>
          <rPr>
            <sz val="9"/>
            <color indexed="81"/>
            <rFont val="Tahoma"/>
            <family val="2"/>
          </rPr>
          <t xml:space="preserve">
60+65+120</t>
        </r>
      </text>
    </comment>
  </commentList>
</comments>
</file>

<file path=xl/sharedStrings.xml><?xml version="1.0" encoding="utf-8"?>
<sst xmlns="http://schemas.openxmlformats.org/spreadsheetml/2006/main" count="3239" uniqueCount="803">
  <si>
    <t>.</t>
  </si>
  <si>
    <t xml:space="preserve">ITEM </t>
  </si>
  <si>
    <t>DESCRIÇÃO DOS SERVIÇOS</t>
  </si>
  <si>
    <t>UNID</t>
  </si>
  <si>
    <t>%</t>
  </si>
  <si>
    <t>TOTAL GERAL</t>
  </si>
  <si>
    <t>TOTAL</t>
  </si>
  <si>
    <t>VALOR DO 1º REAJUSTE - A</t>
  </si>
  <si>
    <t>VALOR DO 2º REAJUSTE - B</t>
  </si>
  <si>
    <t>TOTAL GERAL COM REAJUSTE - (TOTAL GERAL Io + VALOR DO REAJUSTE)</t>
  </si>
  <si>
    <t>VALOR DO 3º REAJUSTE - C</t>
  </si>
  <si>
    <t>VALOR DO 4º REAJUSTE - D</t>
  </si>
  <si>
    <t>REFERÊNCIA</t>
  </si>
  <si>
    <t>$</t>
  </si>
  <si>
    <t>OBSERVAÇÕES</t>
  </si>
  <si>
    <t>CONTRATO</t>
  </si>
  <si>
    <t>QUANTIDADE</t>
  </si>
  <si>
    <t>UNITÁRIO</t>
  </si>
  <si>
    <t>CUSTO (R$)</t>
  </si>
  <si>
    <t>VALOR DO REAJUSTE</t>
  </si>
  <si>
    <t>$$</t>
  </si>
  <si>
    <t>SUBTOTAL GERAL</t>
  </si>
  <si>
    <t>R$</t>
  </si>
  <si>
    <t>PAVIMENTAÇÃO</t>
  </si>
  <si>
    <t xml:space="preserve">UN </t>
  </si>
  <si>
    <t>M2</t>
  </si>
  <si>
    <t>M3</t>
  </si>
  <si>
    <t>BASE PARA PAVIMENTACAO COM BRITA GRADUADA, INCLUSIVE COMPACTACAO</t>
  </si>
  <si>
    <t>0</t>
  </si>
  <si>
    <t>STG</t>
  </si>
  <si>
    <t>ADMINISTRAÇÃO (EXCETO GRUPOS 01 E 02)</t>
  </si>
  <si>
    <t>CONCLUSÃO DAS OBRAS DE EDIFICAÇÃO E INFRAESTRUTURA DO 
CAMPUS SÃO BERNARDO DO CAMPO</t>
  </si>
  <si>
    <t>PLACA DE OBRA EM CHAPA DE AÇO GALVANIZADO</t>
  </si>
  <si>
    <t>MÊS</t>
  </si>
  <si>
    <t>ESCAVACAO MECANICA DE MATERIAL 1A. CATEGORIA, PROVENIENTE DE CORTE DE SUBLEITO (C/TRATOR ESTEIRAS 160HP)</t>
  </si>
  <si>
    <t>REGULARIZACAO E COMPACTACAO DE SUBLEITO ATE 20 CM DE ESPESSURA</t>
  </si>
  <si>
    <t>REGULARIZACAO E COMPACTACAO MANUAL DE TERRENO COM SOQUETE</t>
  </si>
  <si>
    <t>REVESTIMENTO ASFÁLTICO</t>
  </si>
  <si>
    <t>PINTURA DE LIGACAO COM EMULSAO RR-2C</t>
  </si>
  <si>
    <t>ELEMENTOS DE CONCRETO</t>
  </si>
  <si>
    <t>BOCA DE LEÃO/LOBO SIMPLES COM GRELHA</t>
  </si>
  <si>
    <t>BOCA DE LOBO DUPLA TIPO PMSP, COM TAMPA DE CONCRETO</t>
  </si>
  <si>
    <t>GA-01 GUIA LEVE OU SEPARADOR DE PISOS</t>
  </si>
  <si>
    <t>COLCHAO DE AREIA PARA PAVIMENTACAO EM PARALELEPIPEDO OU BLOCOS DE CONCRETO INTERTRAVADOS</t>
  </si>
  <si>
    <t>BASE</t>
  </si>
  <si>
    <t xml:space="preserve"> UN </t>
  </si>
  <si>
    <t>UN</t>
  </si>
  <si>
    <t>EXECUÇÃO DE LASTRO EM CONCRETO (1:2,5:6), PREPARO MANUAL</t>
  </si>
  <si>
    <t xml:space="preserve">VIDRO LISO COMUM TRANSPARENTE, ESPESSURA 4MM </t>
  </si>
  <si>
    <t>VIDRO LISO LAMINADO INCOLOR DE 6 MM</t>
  </si>
  <si>
    <t xml:space="preserve">  M2 </t>
  </si>
  <si>
    <t>KG</t>
  </si>
  <si>
    <t>PÇ</t>
  </si>
  <si>
    <t>M</t>
  </si>
  <si>
    <t>ELETRODUTO DE PVC RÍGIDO ROSCÁVEL 20 MM (3/4") FORNECIMENTO E INSTALACAO</t>
  </si>
  <si>
    <t xml:space="preserve">M </t>
  </si>
  <si>
    <t xml:space="preserve">ELETRODUTO DE ACO GALVANIZADO ELETROLÍTICO TIPO LEVE 1", INCLUSIVE CONEXOES - FORNECIMENTO E INSTALACAO </t>
  </si>
  <si>
    <t>RODAPÉ TÉCNICO TRIPLO COM TAMPA, 3 X 30 X 40 MM</t>
  </si>
  <si>
    <t>CJ</t>
  </si>
  <si>
    <t>CONDULETE 1" EM LIGA DE ALUMÍNIO FUNDIDO TIPO "E" - FORNECIMENTO E INSTALACAO</t>
  </si>
  <si>
    <t>CONDULETE 1" EM LIGA DE ALUMÍNIO FUNDIDO TIPO "C" - FORNECIMENTO E INSTALACAO</t>
  </si>
  <si>
    <t>CONDULETE 1" EM LIGA DE ALUMÍNIO FUNDIDO TIPO "T" - FORNECIMENTO E INSTALACAO</t>
  </si>
  <si>
    <t>TOMADA RJ 45 PARA REDE DE DADOS, COM PLACA</t>
  </si>
  <si>
    <t>PINTURA ESMALTE ACETINADO PARA MADEIRA, DUAS DEMAOS, INCLUSO APARELHAMENTO COM FUNDO NIVELADOR BRANCO FOSCO</t>
  </si>
  <si>
    <t>PINTURA ACRILICA EM PISO CIMENTADO, TRES DEMAOS</t>
  </si>
  <si>
    <t>CANALETA DE DRENAGEM</t>
  </si>
  <si>
    <t>POÇO DE VISITA</t>
  </si>
  <si>
    <t>ESCAVACAO MANUAL DE VALAS, QQ TERRENO, EXCETO ROCHA ATE 1,50 METROS DE PROFUNDIDADE</t>
  </si>
  <si>
    <t>CONCRETO FCK=25MPA, VIRADO EM BETONEIRA, SEM LANCAMENTO</t>
  </si>
  <si>
    <t>CONCRETO GROUT, FCK=14 MPA</t>
  </si>
  <si>
    <t>TRANSPORTE LOCAL COM CAMINHAO BASCULANTE 6 M3, RODOVIA PAVIMENTADA, DM T 800 A 1.000 M</t>
  </si>
  <si>
    <t>LASTRO DE BRITA</t>
  </si>
  <si>
    <t>REATOR ELETROMAGNÉTICO DE ALTO FATOR DE POTÊNCIA, PARA LÂMPADA VAPOR DE SÓDIO 250 W / 220 V.</t>
  </si>
  <si>
    <t>LÂMPADA DE VAPOR DE SÓDIO ELIPSOIDAL OU TUBULAR, BASE E40 DE 250 W.</t>
  </si>
  <si>
    <t>ESTACA A TRADO (BROCA) DIAMETRO 30 CM EM CONCRETO ARMADO MOLDADA IN-LOCO, 20 MPA</t>
  </si>
  <si>
    <t>CARGA E DESCARGA MECANICA DE SOLO UTILIZANDO CAMINHÃO BASCULANTE 5,0 M3/11T E PÁ CARREGADEIRA SOBRE PNEUS * 105 HP * CAP. 1,72M3.</t>
  </si>
  <si>
    <t>CHAPISCO TRACO 1:3 (CIMENTO E AREIA), ESPESSURA 0,5 CM, PREPARO MANUAL</t>
  </si>
  <si>
    <t>LASTRO DE CONCRETO, ESPESSURA 3CM, PREPARO MECANICO</t>
  </si>
  <si>
    <t>IMPERMEABILIZACAO DE SUPERFICIE COM ARGAMASSA DE CIMENTO E AREIA (GROSSA), TRACO 1:4, COM ADITIVO IMPERMEABILIZANTE, E=2,5CM</t>
  </si>
  <si>
    <t>FORNECIMENTO E INSTALACAO DE MANTA BIDIM RT - 14</t>
  </si>
  <si>
    <t xml:space="preserve">CAMADA DRENANTE COM BRITA NUM 2 </t>
  </si>
  <si>
    <t xml:space="preserve">M3 
</t>
  </si>
  <si>
    <t>ESCAVACAO MECANICA CAMPO ABERTO EM SOLO EXCETO ROCHA ATE 2,00M PROFUNDIDADE</t>
  </si>
  <si>
    <t>LASTRO E / OU FUNDAÇÃO EM RACHÃO MECANIZADO</t>
  </si>
  <si>
    <t>EXECUCAO DE DRENO COM TUBOS DE PVC CORRUGADO FLEXIVEL PERFURADO - DN 100</t>
  </si>
  <si>
    <t xml:space="preserve">EXECUCAO DE DRENO COM MANTA GEOTEXTIL 300 G/M2 </t>
  </si>
  <si>
    <t>BARBACÃS EM TUBO DE PVC 75 MM</t>
  </si>
  <si>
    <t>ESPALHAMENTO DE MATERIAL DE 1A CATEGORIA COM TRATOR DE ESTEIRA COM 153HP</t>
  </si>
  <si>
    <t>TRANSPORTE COMERCIAL COM CAMINHAO BASCULANTE 6 M3, RODOVIA PAVIMENTADA</t>
  </si>
  <si>
    <t>M3xKM</t>
  </si>
  <si>
    <t>CPOS</t>
  </si>
  <si>
    <t>CPU</t>
  </si>
  <si>
    <t>REDE DE DADOS E TELEFONIA</t>
  </si>
  <si>
    <t>73787/001</t>
  </si>
  <si>
    <t>ALAMBRADO EM TUBOS DE ACO GALVANIZADO, COM COSTURA, DIN 2440, DIAMETRO 2", ALTURA 3M, FIXADOS A CADA 2M EM BLOCOS DE CONCRETO, COM TELA DE ARAME GALVANIZADO REVESTIDO COM PVC, FIO 12 BWG E MALHA 7,5X7,5CM</t>
  </si>
  <si>
    <t>74209/001</t>
  </si>
  <si>
    <t>somente KIT CAVALETE PVC COM REGISTRO 3/4" - FORNECIMENTO E INSTALACAO</t>
  </si>
  <si>
    <t>item semelhante</t>
  </si>
  <si>
    <t>74205/001</t>
  </si>
  <si>
    <t>74010/001</t>
  </si>
  <si>
    <t>CARGA E DESCARGA MECANICA DE SOLO UTILIZANDO CAMINHAO BASCULANTE 6,0M3/16T E PA CARREGADEIRA SOBRE PNEUS 128 HP, CAPACIDADE DA CAÇAMBA 1,7 A 2,8 M3, PESO OPERACIONAL 11632 KG</t>
  </si>
  <si>
    <t>72856</t>
  </si>
  <si>
    <t>TRANSPORTE LOCAL COM CAMINHAO BASCULANTE 6 M3, RODOVIA EM LEITO NATURAL</t>
  </si>
  <si>
    <t>72961</t>
  </si>
  <si>
    <t>5622</t>
  </si>
  <si>
    <t>72943</t>
  </si>
  <si>
    <t>72945</t>
  </si>
  <si>
    <t>IMPRIMACAO DE BASE DE PAVIMENTACAO COM EMULSAO CM-30</t>
  </si>
  <si>
    <t>73710</t>
  </si>
  <si>
    <t>72967</t>
  </si>
  <si>
    <t>MEIO-FIO DE CONCRETO PRE-MOLDADO 12 X 30 CM, SOBRE BASE DE CONCRETO SIMPLES E REJUNTADO COM ARGAMASSA TRACO 1:3 (CIMENTO E AREIA)</t>
  </si>
  <si>
    <t>SIURB</t>
  </si>
  <si>
    <t>51600</t>
  </si>
  <si>
    <t>ITEM MAIS PROXIMO ENCONTRADO : FORNECIMENTO E ASSENTAMENTO DE GUIAS PARA JARDIM 7 X 11 X 100CM (IE-3)</t>
  </si>
  <si>
    <t>72948</t>
  </si>
  <si>
    <t>72183</t>
  </si>
  <si>
    <t>92396</t>
  </si>
  <si>
    <t>85180</t>
  </si>
  <si>
    <t>PLANTIO DE GRAMA ESMERALDA EM ROLO</t>
  </si>
  <si>
    <t>92792</t>
  </si>
  <si>
    <t>74034/001</t>
  </si>
  <si>
    <t>41722</t>
  </si>
  <si>
    <t>COMPACTACAO MECANICA A 100% DO PROCTOR NORMAL - PAVIMENTACAO URBANA</t>
  </si>
  <si>
    <t>72887</t>
  </si>
  <si>
    <t>79478</t>
  </si>
  <si>
    <t>ESCAVACAO MANUAL CAMPO ABERTO EM SOLO EXCETO ROCHA ATE 2,00M PROFUNDIDADE</t>
  </si>
  <si>
    <t>73907/006</t>
  </si>
  <si>
    <t>5651</t>
  </si>
  <si>
    <t>FORMA TABUA PARA CONCRETO EM FUNDACAO C/ REAPROVEITAMENTO 5X</t>
  </si>
  <si>
    <t>87456</t>
  </si>
  <si>
    <t>85010</t>
  </si>
  <si>
    <t>CAIXILHO FIXO, DE ALUMINIO, PARA VIDRO</t>
  </si>
  <si>
    <t>74073/002</t>
  </si>
  <si>
    <t>ALCAPAO EM FERRO 70X70CM, INCLUSO FERRAGENS</t>
  </si>
  <si>
    <t>72117</t>
  </si>
  <si>
    <t>6130</t>
  </si>
  <si>
    <t>72189</t>
  </si>
  <si>
    <t>RODAPE VINILICO ALTURA 5CM, ESPESSURA 1MM, FIXADO COM COLA</t>
  </si>
  <si>
    <t>REGISTRO DE GAVETA EM LATÃO FUNDIDO CROMADO COM CANOPLA, DN= 3/4´ - LINHA ESPECIAL</t>
  </si>
  <si>
    <t xml:space="preserve">86914 </t>
  </si>
  <si>
    <t>TORNEIRA CROMADA 1/2" OU 3/4" PARA TANQUE, PADRÃO MÉDIO - FORNECIMENTO E INSTALAÇÃO. AF_12/2013</t>
  </si>
  <si>
    <t>72308</t>
  </si>
  <si>
    <t>72309</t>
  </si>
  <si>
    <t>ELETRODUTO DE FERRO GALVANIZADO, MÉDIO DE 1 1/2´ - COM ACESSÓRIOS</t>
  </si>
  <si>
    <t>ELETRODUTO DE FERRO GALVANIZADO, MÉDIO DE 2´ - COM ACESSÓRIOS</t>
  </si>
  <si>
    <t>ELETRODUTO DE FERRO GALVANIZADO, MÉDIO DE 2 1/2´ - COM ACESSÓRIOS</t>
  </si>
  <si>
    <t>TÊ TRIPLO DE 90°, HORIZONTAL OU VERTICAL, E TAMPA COM PINTURA ELETROSTÁTICA</t>
  </si>
  <si>
    <t>CURVA HORIZONTAL TRIPLA DE 90°, INTERNA OU EXTERNA, E TAMPA COM PINTURA ELETROSTÁTICA</t>
  </si>
  <si>
    <t>TERMINAL DE FECHAMENTO OU MATA JUNTA COM PINTURA ELETROSTÁTICA, PARA RODAPÉ TÉCNICO DUPLO</t>
  </si>
  <si>
    <t>PERFILADO LISO 38 X 38 MM - COM ACESSÓRIOS</t>
  </si>
  <si>
    <t>CAIXA PARA TOMADAS: DE ENERGIA, RJ, SOBRESSALENTE, INTERRUPTOR OU ESPELHO, COM PINTURA ELETROSTÁTICA, PARA RODAPÉ TÉCNICO TRIPLO</t>
  </si>
  <si>
    <t>73861/009</t>
  </si>
  <si>
    <t>73861/006</t>
  </si>
  <si>
    <t>73861/021</t>
  </si>
  <si>
    <t>72263</t>
  </si>
  <si>
    <t>91933</t>
  </si>
  <si>
    <t xml:space="preserve"> CPOS</t>
  </si>
  <si>
    <t>SINAPI</t>
  </si>
  <si>
    <t>91931</t>
  </si>
  <si>
    <t>91927</t>
  </si>
  <si>
    <t>74065/002</t>
  </si>
  <si>
    <t>HIDRORREPELENTE INCOLOR PARA FACHADA À BASE DE SILANO-SILOXANO OLIGOMÉRICO DISPERSO EM ÁGUA</t>
  </si>
  <si>
    <t>88416</t>
  </si>
  <si>
    <t>APLICAÇÃO MANUAL DE PINTURA COM TINTA TEXTURIZADA ACRÍLICA EM PANOS COM PRESENÇA DE VÃOS DE EDIFÍCIOS DE MÚLTIPLOS PAVIMENTOS, UMA COR. AF_06/2014</t>
  </si>
  <si>
    <t>79500/002</t>
  </si>
  <si>
    <t>73965/010</t>
  </si>
  <si>
    <t>74115/001</t>
  </si>
  <si>
    <t>ARMADURA EM BARRA DE AÇO CA-50 (A OU B) FYK= 500 MPA</t>
  </si>
  <si>
    <t>73972/001</t>
  </si>
  <si>
    <t xml:space="preserve"> SINAPI</t>
  </si>
  <si>
    <t>72819</t>
  </si>
  <si>
    <t>74199/001</t>
  </si>
  <si>
    <t>87533</t>
  </si>
  <si>
    <t>MASSA ÚNICA, PARA RECEBIMENTO DE PINTURA, EM ARGAMASSA TRAÇO 1:2:8, PREPARO MECÂNICO COM BETONEIRA 400L, APLICADA MANUALMENTE EM FACES INTERNAS DE PAREDES DE AMBIENTES COM ÁREA MAIOR QUE 10M2, ESPESSURA DE 20MM, COM EXECUÇÃO DE TALISCAS. AF_06/2014</t>
  </si>
  <si>
    <t>83665</t>
  </si>
  <si>
    <t>83668</t>
  </si>
  <si>
    <t>90437</t>
  </si>
  <si>
    <t>73816/001</t>
  </si>
  <si>
    <t>92745</t>
  </si>
  <si>
    <t>79480</t>
  </si>
  <si>
    <t xml:space="preserve"> M3 CR 16,94</t>
  </si>
  <si>
    <t>73881/002</t>
  </si>
  <si>
    <t>TORNEIRA DE BOIA, TIPO REGISTRO AUTOMATICO DE ENTRADA, DN= 3´</t>
  </si>
  <si>
    <t>92990</t>
  </si>
  <si>
    <t>92992</t>
  </si>
  <si>
    <t>LÂMPADA LED 10 W BIVOLT BRANCA, FORMATO TRADICIONAL (BASE E27) - FORNE CIMENTO E INSTALAÇÃO</t>
  </si>
  <si>
    <t>93043</t>
  </si>
  <si>
    <t>PROJETOR RETANGULAR FECHADO, COM ALOJAMENTO PARA REATOR, PARA LÂMPADAS VAPOR METÁLICO OU VAPOR DE SÓDIO DE 150 A 400 W</t>
  </si>
  <si>
    <t>92988</t>
  </si>
  <si>
    <t>73861/015</t>
  </si>
  <si>
    <t>CONDULETE 1" EM LIGA DE ALUMÍNIO FUNDIDO TIPO "LL" - FORNECIMENTO E IN STALACAO</t>
  </si>
  <si>
    <t>TERMINAL OU CONECTOR DE PRESSAO - PARA CABO 16MM2 - FORNECIMENTO E INSTALACAO</t>
  </si>
  <si>
    <t>72260</t>
  </si>
  <si>
    <t>72333</t>
  </si>
  <si>
    <t>91975</t>
  </si>
  <si>
    <t>INTERRUPTOR BIPOLAR DE EMBUTIR 20A/250V, TECLA DUPLA C/ PLACA- FORNECIMENTO E INSTALACAO</t>
  </si>
  <si>
    <t>INTERRUPTOR SIMPLES (4 MÓDULOS), 10A/250V, INCLUINDO SUPORTE E PLACA - FORNECIMENTO E INSTALAÇÃO</t>
  </si>
  <si>
    <t>CONJUNTO 1 INTERRUPTOR SIMPLES E 1 TOMADA 2P+T DE 10 A, COMPLETO</t>
  </si>
  <si>
    <t>CONJUNTO 2 INTERRUPTORES SIMPLES E 1 TOMADA 2P+T DE 10 A, COMPLETO</t>
  </si>
  <si>
    <t>REMOÇÃO DE INTERRUPTORES, TOMADAS, BOTÃO DE CAMPAINHA OU CIGARRA</t>
  </si>
  <si>
    <t>72259</t>
  </si>
  <si>
    <t>TERMINAL OU CONECTOR DE PRESSAO - PARA CABO 10MM2 - FORNECIMENTO E INSTALACAO</t>
  </si>
  <si>
    <t>DNIT</t>
  </si>
  <si>
    <t>DESMOBILIZAÇÃO DE CONSTRUÇÃO PROVISÓRIA</t>
  </si>
  <si>
    <t>PISO EM CONCRETO 20MPA PREPARO MECANICO, ESPESSURA 7 CM, COM ARMACAO EM TELA SOLDADA</t>
  </si>
  <si>
    <t>PLANTIO DE ARVORE REGIONAL, ALTURA MAIOR QUE 2,00M, EM CAVAS DE 80X80X80</t>
  </si>
  <si>
    <t>73967/2</t>
  </si>
  <si>
    <t>PATCH PANEL DESCARREGADO 24 PORTAS ANGULAR 1U</t>
  </si>
  <si>
    <t>RACK ABERTO 19" X 45U ITMAX</t>
  </si>
  <si>
    <t>GUIA HORIZONTAL 4U ITMAX</t>
  </si>
  <si>
    <t>GUIA VERTICAL 200MM ITMAX</t>
  </si>
  <si>
    <t>BANDEJA SUPERIOR ITMAX E INFERIOR</t>
  </si>
  <si>
    <t>APLICAÇÃO MANUAL DE PINTURA COM TINTA TEXTURIZADA ACRÍLICA EM SUPERFÍC IES EXTERNAS DE SACADA DE EDIFÍCIOS DE MÚLTIPLOS PAVIMENTOS, DUAS CORE S</t>
  </si>
  <si>
    <t>88428</t>
  </si>
  <si>
    <t>RUFO EM CHAPA DE ACO GALVANIZADO NUMERO 24, DESENVOLVIMENTO DE 25CM</t>
  </si>
  <si>
    <t>ALUGUEL CONTAINER/ESCRIT/WC C/1 VASO/1 LAV/1 MIC/4 CHUV LARG =2,20M COMPR=6,20M ALT=2,50M CHAPA ACO NERV TRAPEZ FORROC/ ISOL TERMO-ACUST CHASSIS REFORC PISO COMPENS NAVAL INCL INST ELETR/HIDRO-SANIT EXCL TRANSP/CARGA/DESCARGA</t>
  </si>
  <si>
    <t>73847/005</t>
  </si>
  <si>
    <t>ALUGUEL CONTAINER/SANIT C/7 VASOS/1 LAVAT/1 MIC LARG=2,20M COMPR=6,20M ALT=2,50M CHAPA ACO NERV TRAPEZ FORRO C/ISOL TERMO-ACUST CHASSIS REFORC PISO COMPENS NAVAL INCL INST ELET /HIDRO-SANIT EXCL TRANSP/CARGA/DESCARGA</t>
  </si>
  <si>
    <t>DP.04 - CORRIMÃO EM TUBO GALVANIZADO</t>
  </si>
  <si>
    <t>170524</t>
  </si>
  <si>
    <t>DEMOLIÇÃO MANUAL DE REVESTIMENTO EM MASSA DE PISO</t>
  </si>
  <si>
    <t>REMOÇÃO DE ENTULHO DE OBRA COM CAÇAMBA METÁLICA - MATERIAL VOLUMOSO MISTURADO POR ALVENARIA, TERRA, MADEIRA, PAPEL, PLÁSTICO E METAL</t>
  </si>
  <si>
    <t>IMPERMEABILIZAÇÃO COM MANTA ASFÁLTICA TIPO III, ANTI RAIZ, ESPESSURA DE 4 MM</t>
  </si>
  <si>
    <t>ARGAMASSA DE REGULARIZAÇÃO E/OU PROTEÇÃO</t>
  </si>
  <si>
    <t>PISO CERÂMICO ESMALTADO PEI-4 RESISTÊNCIA QUÍMICA A, PARA ÁREAS INTERNAS SUJEITAS À LAVAGEM FREQUENTE, ASSENTADO COM ARGAMASSA MISTA</t>
  </si>
  <si>
    <t>GRADIL EM AÇO GALVANIZADO ELETROFUNDIDO, MALHA 65 X 132 MM, E PINTURA ELETROSTÁTICA</t>
  </si>
  <si>
    <t>PORTA MACHO E FÊMEA COM BATENTE METÁLICO - 124 X 210 CM</t>
  </si>
  <si>
    <t>4S0611003</t>
  </si>
  <si>
    <t>PINTURA SETAS E ZEBRADO TERM.-5 ANOS (P/ EXTRUSÃO)</t>
  </si>
  <si>
    <t>FORRO EM FIBRA MINERAL ACÚSTICO, REVESTIDO EM LÁTEX</t>
  </si>
  <si>
    <t>FORRO EM PAINÉIS DE GESSO ACARTONADO, COM ESPESSURA DE 12,5 MM, FIXO</t>
  </si>
  <si>
    <t>ESCORAMENTO COM ESTACAS PRANCHAS METÁLICAS - PROFUNDIDADE ATÉ 4,00 M</t>
  </si>
  <si>
    <t>ASSENTAMENTO TUBO PVC COM JUNTA ELASTICA, DN 100 MM - (OU RPVC, OU PVC DEFOFO, OU PRFV) - PARA AGUA.</t>
  </si>
  <si>
    <t>73888/003</t>
  </si>
  <si>
    <t>PISO COM REQUADRO EM CONCRETO SIMPLES COM CONTROLE FCK = 20 MPA</t>
  </si>
  <si>
    <t>DEMOLIÇÃO (LEVANTAMENTO) MECANIZADA DE PAVIMENTO ASFÁLTICO, INCLUSIVE CARREGAMENTO, TRANSPORTE ATÉ 1,0 QUILÔMETRO E DESCARREGAMENTO</t>
  </si>
  <si>
    <t>4S0600001</t>
  </si>
  <si>
    <t>PUXADOR CENTRAL PARA ESQUADRIA DE ALUMINIO</t>
  </si>
  <si>
    <t>84889</t>
  </si>
  <si>
    <t>PORTA MACHO E FÊMEA COM BATENTE DE MADEIRA - 92 X 210 CM</t>
  </si>
  <si>
    <t>VISOR FIXO COM VIDRO E REQUADRO DE MADEIRA PARA PORTA</t>
  </si>
  <si>
    <t>70175</t>
  </si>
  <si>
    <t>FECHADURA TIPO SÓ TRINCO (45MM) - TRÁFEGO INTENSO, MAÇANETA EM ZAMAC, GUARNIÇÕES EM AÇO, ACABAMENTO CROMADO BRILHANTE - PORTA DE ABRIR</t>
  </si>
  <si>
    <t>70228</t>
  </si>
  <si>
    <t>CAIXILHO FIXO TIPO VENEZIANA EM ALUMÍNIO ANODIZADO, SOB MEDIDA - BRANCO</t>
  </si>
  <si>
    <t>ALVENARIA DE VEDAÇÃO DE BLOCOS VAZADOS DE CONCRETO DE 14X19X39CM (ESPESSURA 14CM) DE PAREDES COM ÁREA LÍQUIDA MAIOR OU IGUAL A 6M2 SEM VÃOS E ARGAMASSA DE ASSENTAMENTO COM PREPARO MANUAL. AF_06/201</t>
  </si>
  <si>
    <t>M3/kM</t>
  </si>
  <si>
    <t>86883</t>
  </si>
  <si>
    <t>SIFÃO DO TIPO FLEXÍVEL EM PVC 1 X 1.1/2 - FORNECIMENTO E INSTALAÇÃO. AF_12/2013</t>
  </si>
  <si>
    <t>ACABAMENTO CROMADO PARA REGISTRO</t>
  </si>
  <si>
    <t>CAIXA SIFONADA DE PVC RÍGIDO DE 100 X 150 X 50 MM, COM GRELHA</t>
  </si>
  <si>
    <t>CAIXA SIFONADA DE PVC RÍGIDO DE 150 X 150 X 50 MM, COM GRELHA</t>
  </si>
  <si>
    <t>REGISTRO DE GAVETA EM LATÃO FUNDIDO CROMADO COM CANOPLA, DN= 1/2´ - LINHA ESPECIAL</t>
  </si>
  <si>
    <t>ARBUSTO AZALÉA - H= 0,60 A 0,80 M</t>
  </si>
  <si>
    <t>CABOS</t>
  </si>
  <si>
    <t>EXECUÇÃO DE PASSEIO EM PISO INTERTRAVADO, COM BLOCO RETANGULAR DE 20 X 10 CM, ESPESSURA 6 CM</t>
  </si>
  <si>
    <t>CORTE E DOBRA DE AÇO CA-50, DIÂMETRO DE 6.3 MM, UTILIZADO EM ESTRUTURAS DIVERSAS, EXCETO LAJES</t>
  </si>
  <si>
    <t>MURO DE GABIÃO, ENCHIMENTO COM PEDRA DE MÃO TIPO RACHÃO, DE GRAVIDADE, COM GAIOLAS DE COMPRIMENTO IGUAL A 2 METROS, ALTURA DO MURO ACIMA DE 4 E ATÉ 6 METROS - FORNECIMENTO E EXECUÇÃO</t>
  </si>
  <si>
    <t>91929</t>
  </si>
  <si>
    <t>91935</t>
  </si>
  <si>
    <t>CABO DE COBRE FLEXÍVEL ISOLADO, 16 MM², ANTI-CHAMA 0,6/1,0 KV, PARA CIRCUITOS TERMINAIS - FORNECIMENTO E INSTALAÇÃO</t>
  </si>
  <si>
    <t>CABO DE COBRE FLEXÍVEL ISOLADO, 10 MM², ANTI-CHAMA 0,6/1,0 KV, PARA CIRCUITOS TERMINAIS - FORNECIMENTO E INSTALAÇÃO</t>
  </si>
  <si>
    <t>CABO DE COBRE FLEXÍVEL ISOLADO, 6 MM², ANTI-CHAMA 0,6/1,0 KV, PARA CIRCUITOS TERMINAIS - FORNECIMENTO E INSTALAÇÃO</t>
  </si>
  <si>
    <t>CABO DE COBRE FLEXÍVEL ISOLADO, 4 MM², ANTI-CHAMA 0,6/1,0 KV, PARA CIRCUITOS TERMINAIS - FORNECIMENTO E INSTALAÇÃO</t>
  </si>
  <si>
    <t>CABO DE COBRE FLEXÍVEL ISOLADO, 2,5 MM², ANTI-CHAMA 0,6/1,0 KV, PARA CIRCUITOS TERMINAIS - FORNECIMENTO E INSTALAÇÃO</t>
  </si>
  <si>
    <t>92986</t>
  </si>
  <si>
    <t>CABO DE COBRE FLEXÍVEL ISOLADO, 35 MM², ANTI-CHAMA 0,6/1,0 KV, PARA DISTRIBUIÇÃO - FORNECIMENTO E INSTALAÇÃO</t>
  </si>
  <si>
    <t>CABO DE COBRE FLEXÍVEL ISOLADO, 50 MM², ANTI-CHAMA 0,6/1,0 KV, PARA DISTRIBUIÇÃO - FORNECIMENTO E INSTALAÇÃO</t>
  </si>
  <si>
    <t>CABO DE COBRE FLEXÍVEL ISOLADO, 70 MM2, ANTI-CHAMA 0,6/1,0 KV, PARA DISTRIBUIÇÃO - FORNECIMENTO E INSTALAÇÃO</t>
  </si>
  <si>
    <t>CABO DE COBRE FLEXÍVEL ISOLADO, 95 MM2, ANTI-CHAMA 0,6/1,0 KV, PARA DISTRIBUIÇÃO - FORNECIMENTO E INSTALAÇÃO</t>
  </si>
  <si>
    <t>TERMINAL OU CONECTOR DE PRESSAO - PARA CABO 50MM2 - FORNECIMENTO E INS TALACAO</t>
  </si>
  <si>
    <t>TERMINAL OU CONECTOR DE PRESSAO - PARA CABO 70MM2 - FORNECIMENTO E INS TALACAO</t>
  </si>
  <si>
    <t>TERMINAL OU CONECTOR DE PRESSAO - PARA CABO 25MM2 - FORNECIMENTO E INSTALACAO</t>
  </si>
  <si>
    <t>TERMINAL OU CONECTOR DE PRESSAO - PARA CABO 95MM2 - FORNECIMENTO E INS TALACAO</t>
  </si>
  <si>
    <t>72261</t>
  </si>
  <si>
    <t>72264</t>
  </si>
  <si>
    <t>72265</t>
  </si>
  <si>
    <t>ILUMINAÇÃO INTERNA (ZETA)</t>
  </si>
  <si>
    <t>72880</t>
  </si>
  <si>
    <t>73964/006</t>
  </si>
  <si>
    <t>74004/003</t>
  </si>
  <si>
    <t>EXECUCAO DE DRENO FRANCES COM AREIA MEDIA</t>
  </si>
  <si>
    <t>LIMPEZA</t>
  </si>
  <si>
    <t>BASE - CICLOVIA E INTERTRAVADO</t>
  </si>
  <si>
    <t>ELETRODUTOS, CONEXOES E ACESSÓRIOS</t>
  </si>
  <si>
    <t>ILUMINAÇÃO DA COBERTURA</t>
  </si>
  <si>
    <t>90440</t>
  </si>
  <si>
    <t>90441</t>
  </si>
  <si>
    <t>FURO EM CONCRETO PARA DIÂMETROS MAIORES QUE 40 MM E MENORES OU IGUAIS A 75 MM</t>
  </si>
  <si>
    <t>FURO EM CONCRETO PARA DIÂMETROS MAIORES QUE 75 MM</t>
  </si>
  <si>
    <t>2S0496206</t>
  </si>
  <si>
    <t>CAIXA DE LIGAÇÃO E PASSAGEM - CLP 06</t>
  </si>
  <si>
    <t>99002</t>
  </si>
  <si>
    <t>CERTIFICAÇÃO DE REDE LÓGICA - ATÉ 50 PONTOS</t>
  </si>
  <si>
    <t>GL</t>
  </si>
  <si>
    <t>CERTIFICAÇÃO DE REDE LÓGICA - EXCEDENTE 50 PONTOS</t>
  </si>
  <si>
    <t>99003</t>
  </si>
  <si>
    <t>PTO</t>
  </si>
  <si>
    <t>PROJETO EXECUTIVO DE INSTALAÇÕES HIDRÁULICAS A1</t>
  </si>
  <si>
    <t>POÇO DE VISITA - PVI 12</t>
  </si>
  <si>
    <t>2S0496312</t>
  </si>
  <si>
    <t>CANTEIRO DE OBRAS</t>
  </si>
  <si>
    <t>PROJETOS EXECUTIVOS</t>
  </si>
  <si>
    <t>AS BUILT</t>
  </si>
  <si>
    <t>PISOS EXTERNOS</t>
  </si>
  <si>
    <t>PAISAGISMO</t>
  </si>
  <si>
    <t>GRAMA</t>
  </si>
  <si>
    <t>ÁRVORES E ARBUSTOS</t>
  </si>
  <si>
    <t>SERVIÇOS PRELIMINARES</t>
  </si>
  <si>
    <t>INFRA-ESTRUTURA</t>
  </si>
  <si>
    <t>PÓRTICO</t>
  </si>
  <si>
    <t>REVESTIMENTO</t>
  </si>
  <si>
    <t>PAREDES E PAINÉIS</t>
  </si>
  <si>
    <t>ALVENARIA DE DIVISA</t>
  </si>
  <si>
    <t>GESSO ACARTONADO E PAINÉIS DIVISÓRIOS - ZETA</t>
  </si>
  <si>
    <t>ESQUADRIAS</t>
  </si>
  <si>
    <t>ESQUADRIAS DE MADEIRA</t>
  </si>
  <si>
    <t>ESQUADRIAS METÁLICAS - ALUMINIO SÉRIE 30 E 25, CONFORME PROJETO</t>
  </si>
  <si>
    <t>ESQUADRIAS METÁLICAS -  AÇO GALVANIZADO</t>
  </si>
  <si>
    <t>VIDROS</t>
  </si>
  <si>
    <t>COBERTURA</t>
  </si>
  <si>
    <t>TELHAMENTO E CALHA - COBERTURA ZETA</t>
  </si>
  <si>
    <t>IMPERMEABILIZAÇÃO</t>
  </si>
  <si>
    <t>IMPERMEABILIZAÇÃO - COBERTURA ZETA</t>
  </si>
  <si>
    <t>FORRO</t>
  </si>
  <si>
    <t>FORRO - ZETA</t>
  </si>
  <si>
    <t>REVESTIMENTOS</t>
  </si>
  <si>
    <t>PISOS INTERNOS, SOLEIRAS E RODAPÉS</t>
  </si>
  <si>
    <t>INSTALAÇÕES HIDRÁULICAS</t>
  </si>
  <si>
    <t>INSTALAÇÕES ELÉTRICA</t>
  </si>
  <si>
    <t>APARELHOS SANITÁRIOS E METAIS</t>
  </si>
  <si>
    <t>ELEVADORES</t>
  </si>
  <si>
    <t>PINTURAS</t>
  </si>
  <si>
    <t>PINTURAS E TEXTURAS</t>
  </si>
  <si>
    <t>VALA PARA DRENAGEM - BETA</t>
  </si>
  <si>
    <t>MURETA</t>
  </si>
  <si>
    <t>MUROS, GRADIL, PORTÕES E ALAMBRADO</t>
  </si>
  <si>
    <t>MURO DE ARRIMO - ZETA</t>
  </si>
  <si>
    <t>MURO DE GABIÃO</t>
  </si>
  <si>
    <t>GRADIL, PORTÕES E ALAMBRADO</t>
  </si>
  <si>
    <t>LIMPEZA - ZETA</t>
  </si>
  <si>
    <t>PISO CICLOVIA E ESTACIONAMENTO</t>
  </si>
  <si>
    <t>EXECUÇÃO DE REFEITÓRIO EM CANTEIRO DE OBRA EM ALVENARIA, NÃO INCLUSO M OBILIÁRIO E EQUIPAMENTOS</t>
  </si>
  <si>
    <t>93211</t>
  </si>
  <si>
    <t>GUARNICAO/MOLDURA DE ACABAMENTO PARA ESQUADRIA DE ALUMINIO ANODIZADO NATURAL</t>
  </si>
  <si>
    <t>EQUIPAMENTOS</t>
  </si>
  <si>
    <t>LOCACAO MENSAL DE ANDAIME METALICO TIPO FACHADEIRO, INCLUSIVE MONTAGEM</t>
  </si>
  <si>
    <t>73618</t>
  </si>
  <si>
    <t>SARJETA OU SARJETÃO MOLDADA NO LOCAL, TIPO PMSP EM CONCRETO COM FCK 25 MPA</t>
  </si>
  <si>
    <t>73875/001</t>
  </si>
  <si>
    <t>LOCACAO DE ANDAIME METALICO TUBULAR TIPO TORRE</t>
  </si>
  <si>
    <t>M/MÊS</t>
  </si>
  <si>
    <t>LUVA ISOLANTE DE BORRACHA, ATÉ 10 KV</t>
  </si>
  <si>
    <t>PAR</t>
  </si>
  <si>
    <t>DEFENSA MALEÁVEL SIMPLES (FORN./ IMPL.)</t>
  </si>
  <si>
    <t>TAPETE DE BORRACHA ISOLANTE ELÉTRICO DE 1000 X 1000 MM</t>
  </si>
  <si>
    <t>CAIXA PORTA LUVAS EM MADEIRA, COM TAMPA</t>
  </si>
  <si>
    <t>PLACA DE ADVERTÊNCIA ´PERIGO ALTA TENSÃO´ EM CABINE PRIMÁRIA, NAS DIMENSÕES 400 X 300 MM, CHAPA 18</t>
  </si>
  <si>
    <t>CHAPA DE POLICARBONATO ALVEOLAR DE 6 MM</t>
  </si>
  <si>
    <t xml:space="preserve"> M2</t>
  </si>
  <si>
    <t>CABO DE COBRE FLEXÍVEL ISOLADO, 120 MM², ANTI-CHAMA 0,6/1,0 KV, PARA D ISTRIBUIÇÃO - FORNECIMENTO E INSTALAÇÃO</t>
  </si>
  <si>
    <t>92994</t>
  </si>
  <si>
    <t>CABO DE COBRE FLEXÍVEL ISOLADO, 185 MM², ANTI-CHAMA 0,6/1,0 KV, PARA D ISTRIBUIÇÃO - FORNECIMENTO E INSTALAÇÃO. AF_12/2015</t>
  </si>
  <si>
    <t>CABO DE COBRE FLEXÍVEL ISOLADO, 240 MM², ANTI-CHAMA 0,6/1,0 KV, PARA D ISTRIBUIÇÃO - FORNECIMENTO E INSTALAÇÃO</t>
  </si>
  <si>
    <t>93000</t>
  </si>
  <si>
    <t>CABO DE COBRE FLEXÍVEL ISOLADO, 150 MM², ANTI-CHAMA 0,6/1,0 KV, PARA D ISTRIBUIÇÃO - FORNECIMENTO E INSTALAÇÃO. AF_12/2015</t>
  </si>
  <si>
    <t>92996</t>
  </si>
  <si>
    <t>DISJUNTOR BIPOLAR TIPO DIN, CORRENTE NOMINAL DE 25A - FORNECIMENTO E I NSTALAÇÃO</t>
  </si>
  <si>
    <t>DISJUNTOR BIPOLAR TIPO DIN, CORRENTE NOMINAL DE 32A - FORNECIMENTO E I NSTALAÇÃO</t>
  </si>
  <si>
    <t>DISJUNTOR BIPOLAR TIPO DIN, CORRENTE NOMINAL DE 50A - FORNECIMENTO E I NSTALAÇÃO</t>
  </si>
  <si>
    <t>DISJUNTOR TRIPOLAR TIPO DIN, CORRENTE NOMINAL DE 16A - FORNECIMENTO E INSTALAÇÃO</t>
  </si>
  <si>
    <t>DISJUNTOR TRIPOLAR TIPO DIN, CORRENTE NOMINAL DE 25A - FORNECIMENTO E INSTALAÇÃO</t>
  </si>
  <si>
    <t>DISJUNTOR TRIPOLAR TIPO DIN, CORRENTE NOMINAL DE 32A - FORNECIMENTO E INSTALAÇÃO</t>
  </si>
  <si>
    <t>DISJUNTOR MONOPOLAR TIPO DIN, CORRENTE NOMINAL DE 32A - FORNECIMENTO E INSTALAÇÃO</t>
  </si>
  <si>
    <t>ELETRODUTO DE FERRO GALVANIZADO, MÉDIO DE 4´ - COM ACESSÓRIOS</t>
  </si>
  <si>
    <t>BARRAMENTO DE COBRE NU</t>
  </si>
  <si>
    <t>90541</t>
  </si>
  <si>
    <t>CAIXA DE PASSAGEM EM CHAPA METÁLICA COM TAMPA PARAFUSADA - 30X30X12CM</t>
  </si>
  <si>
    <t>DPS - DISPOSITIVO PROTEÇÃO CONTRA SURTOS 275V - 40KA</t>
  </si>
  <si>
    <t>91701</t>
  </si>
  <si>
    <t>LUMINÁRIA QUADRADA DE EMBUTIR TIPO CALHA ABERTA COM REFLETOR E ALETA PARABÓLICAS EM ALUMÍNIO ACETINADO PARA 2 OU 4 LÂMPADAS FLUORESCENTES DE 14/16/18/36/55W</t>
  </si>
  <si>
    <t>BLOCO AUTÔNOMO DE ILUMINAÇÃO DE EMERGÊNCIA COM AUTONOMIA MÍNIMA DE 1 HORA, EQUIPADO COM 2 LÂMPADAS DE 11 W</t>
  </si>
  <si>
    <t>LUMINÁRIA BLINDADA DE SOBREPOR OU PENDENTE EM CALHA FECHADA PARA 1 LÂMPADA FLUORESCENTE DE 32/36/40W</t>
  </si>
  <si>
    <t>LUMINÁRIA BLINDADA, RETANGULAR, DE EMBUTIR PARA LÂMPADA MISTA 160 W</t>
  </si>
  <si>
    <t>LIMPEZA FINAL DA OBRA</t>
  </si>
  <si>
    <t>9537</t>
  </si>
  <si>
    <t>FORNECIMENTO E MONTAGEM DE ESTRUTURA EM AÇO PATINÁVEL, SEM PINTURA</t>
  </si>
  <si>
    <t>PORTÃO DE ABRIR EM GRADE DE AÇO GALVANIZADO ELETROFUNDIDA (PORTA ZETA - CONFORME PROJETO)</t>
  </si>
  <si>
    <t>CABO PARA REDE U/UTP 23 AWG COM 4 PARES - CATEGORIA 6A</t>
  </si>
  <si>
    <t>PLACA/ESPELHO EM LATÃO ESCOVADO 4´ X 4´, PARA TOMADA DE LÓGICA RJ-45</t>
  </si>
  <si>
    <t>CALHA, RUFO, AFINS EM CHAPA GALVANIZADA Nº 24 - CORTE 0,50 M</t>
  </si>
  <si>
    <t>PORCA ZINCADA, SEXTAVADA, DIAMETRO 5/8</t>
  </si>
  <si>
    <t>4340</t>
  </si>
  <si>
    <t>SINALIZAÇÃO HORIZONTAL</t>
  </si>
  <si>
    <t>PISO ELEVADO TIPO TELESCÓPIO EM CHAPA DE AÇO COM REVESTIMENTO DE LAMINADO MELAMÍNICO</t>
  </si>
  <si>
    <t>LASTRO DE AREIA MEDIA</t>
  </si>
  <si>
    <t>74164/004</t>
  </si>
  <si>
    <t>ENGATE FLEXÍVEL METÁLICO DN= 1/2´</t>
  </si>
  <si>
    <t>GRELHA HEMISFÉRICA EM FERRO FUNDIDO DE 3´</t>
  </si>
  <si>
    <t>CAIXA SIFONADA, PVC, DN 150 X 185 X 75 MM, FORNECIDA E INSTALADA EM RA MAIS DE ENCAMINHAMENTO DE ÁGUA PLUVIAL</t>
  </si>
  <si>
    <t>89491</t>
  </si>
  <si>
    <t>CAIXA DE INSPEÇÃO 80X80X80CM EM ALVENARIA - EXECUÇÃO</t>
  </si>
  <si>
    <t>72289</t>
  </si>
  <si>
    <t>86912</t>
  </si>
  <si>
    <t>PC</t>
  </si>
  <si>
    <t>TORNEIRA CROMADA LONGA, DE PAREDE, 1/2" OU 3/4", PARA PIA DE COZINHA, PADRÃO MÉDIO - FORNECIMENTO E INSTALAÇÃO</t>
  </si>
  <si>
    <t>89353</t>
  </si>
  <si>
    <t>REGISTRO DE GAVETA BRUTO, LATÃO, ROSCÁVEL, 3/4", FORNECIDO E INSTALADO EM RAMAL DE ÁGUA</t>
  </si>
  <si>
    <t>DISJUNTOR EM CAIXA MOLDADA, TÉRMICO E MAGNÉTICO AJUSTÁVEIS, TRIPOLAR 1250 A/690 V, FAIXA DE AJUSTE DE 800 ATÉ 1250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</si>
  <si>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</si>
  <si>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</si>
  <si>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DISPOSITIVO DIFERENCIAL RESIDUAL DE 40 A X 30 MA - 4 PÓLOS</t>
  </si>
  <si>
    <t>PÁRA-RAIOS DE DISTRIBUIÇÃO, CLASSE 15 KV/10 KA, COMPLETO, ENCAPSULADO COM POLÍMERO</t>
  </si>
  <si>
    <t>DISJUNTOR TERMOMAGNÉTICO, TRIPOLAR 220/380 V, CORRENTE DE 60 A ATÉ 100 A</t>
  </si>
  <si>
    <t>DISJUNTOR TERMOMAGNÉTICO, TRIPOLAR 220/380 V, CORRENTE DE 10 A ATÉ 50 A</t>
  </si>
  <si>
    <t>DISJUNTOR TERMOMAGNÉTICO, BIPOLAR 220/380 V, CORRENTE DE 10 A ATÉ 50 A</t>
  </si>
  <si>
    <t>DISJUNTOR TERMOMAGNÉTICO, BIPOLAR 220/380 V, CORRENTE DE 60 A ATÉ 100 A</t>
  </si>
  <si>
    <t>DISJUNTOR TERMOMAGNÉTICO, UNIPOLAR 127/220 V, CORRENTE DE 10 A ATÉ 30 A</t>
  </si>
  <si>
    <t>CABO DE COBRE DE 3X2,5 MM², ISOLAMENTO 0,6/1 KV - ISOLAÇÃO EPR 90°C</t>
  </si>
  <si>
    <t>ELETROCALHA LISA GALVANIZADA A FOGO, 500 X 100 MM, COM ACESSÓRIOS</t>
  </si>
  <si>
    <t>CONTATOR DE POTÊNCIA DE 220 A - 2NA + 2NF</t>
  </si>
  <si>
    <t>CONTATOR DE POTÊNCIA DE 150 A - 2NA+2NF</t>
  </si>
  <si>
    <t>CONTATOR DE POTÊNCIA 63 A - 2NA+2NF</t>
  </si>
  <si>
    <t>ELETRODUTO DE PVC RÍGIDO ROSCÁVEL 25 MM (1") FORNECIMENTO E INSTALACAO</t>
  </si>
  <si>
    <t>CONDULETE METÁLICO DE 2 1/2´</t>
  </si>
  <si>
    <t>73861/005</t>
  </si>
  <si>
    <t>73861/020</t>
  </si>
  <si>
    <t>91997</t>
  </si>
  <si>
    <t>CONDULETE METÁLICO DE 2´</t>
  </si>
  <si>
    <t>CONDULETE METÁLICO DE 1 1/2´</t>
  </si>
  <si>
    <t>CAIXA DE FERRO ESTAMPADA 4´ X 2´</t>
  </si>
  <si>
    <t>CAIXA DE FERRO ESTAMPADA 4´ X 4´</t>
  </si>
  <si>
    <t>CAIXA DE PASSAGEM EM CHAPA, COM TAMPA PARAFUSADA, 100 X 100 X 80 MM</t>
  </si>
  <si>
    <t>CONDULETE  3/4" EM LIGA DE ALUMÍNIO FUNDIDO TIPO "C" - FORNECIMENTO E INSTALACAO</t>
  </si>
  <si>
    <t>CONDULETE 3/4" EM LIGA DE ALUMÍNIO FUNDIDO TIPO "T" - FORNECIMENTO E INSTALACAO</t>
  </si>
  <si>
    <t>TOMADA MÉDIA DE EMBUTIR (1 MÓDULO), 2P+T 20 A, INCLUINDO SUPORTE E PLA CA - FORNECIMENTO E INSTALAÇÃO</t>
  </si>
  <si>
    <t>ELETRODUTO CORRUGADO EM POLIETILENO DE ALTA DENSIDADE, DN= 100 MM, COM ACESSÓRIOS</t>
  </si>
  <si>
    <t>CAIXA DE PASSAGEM EM ALUMÍNIO FUNDIDO À PROVA DE TEMPO, 100 X 100 MM</t>
  </si>
  <si>
    <t>TERMINAL OU CONECTOR DE PRESSAO - PARA CABO 185MM2 - FORNECIMENTO E IN STALACAO</t>
  </si>
  <si>
    <t>TERMINAL OU CONECTOR DE PRESSAO - PARA CABO 240MM2 - FORNECIMENTO E IN STALACAO</t>
  </si>
  <si>
    <t>CANTONEIRA EM ALUMÍNIO PERFIL SEXTAVADO</t>
  </si>
  <si>
    <t>TAMPA EM CHAPA DE SEGURANÇA TIPO XADREZ, AÇO GALVANIZADO A FOGO ANTIDERRAPANTE DE 1/4´</t>
  </si>
  <si>
    <t>POSTE TELECÔNICO RETO EM AÇO SAE 1010/1020 GALVANIZADO A FOGO, ALTURA DE 10,00 M</t>
  </si>
  <si>
    <t>POSTE TELECÔNICO RETO EM AÇO SAE 1010/1020 GALVANIZADO A FOGO, ALTURA DE 6,00 M</t>
  </si>
  <si>
    <t>ILUMINAÇÃO EXTERNA</t>
  </si>
  <si>
    <t>LUMINÁRIA PÚBLICA FECHADA TIPO PÉTALA, COM ALOJAMENTO PARA REATOR, COM ABERTURA NA PARTE SUPERIOR</t>
  </si>
  <si>
    <t>CAIXA DE INSPEÇÃO DO TERRA CILÍNDRICA EM PVC RÍGIDO, DIÂMETRO DE 300 MM - H= 250 MM</t>
  </si>
  <si>
    <t>74104/001</t>
  </si>
  <si>
    <t>TAMPA PARA CAIXA DE INSPEÇÃO CILÍNDRICA, AÇO GALVANIZADO</t>
  </si>
  <si>
    <t>HASTE DE ATERRAMENTO DE 5/8´ X 2,40 M</t>
  </si>
  <si>
    <t>PROJETOR DE SOBREPOR COM FOCO ORIENTÁVEL, PARA LÂMPADA VAPOR METÁLICO OU VAPOR DE SÓDIO 250/400 W</t>
  </si>
  <si>
    <t>LÂMPADA DE VAPOR METÁLICO ELIPSOIDAL, BASE E40 DE 400 W</t>
  </si>
  <si>
    <t>REATOR ELETROMAGNÉTICO DE ALTO FATOR DE POTÊNCIA, PARA LÂMPADA VAPOR METÁLICO 400 W / 220 V</t>
  </si>
  <si>
    <t>CAIXA DE INSPEÇÃO EM ALVENARIA DE TIJOLO MACIÇO 60X60X60CM, REVESTIDA INTERNAMENTO COM BARRA LISA (CIMENTO E AREIA, TRAÇO 1:4) E=2,0CM, COM TAMPA PRÉ-MOLDADA DE CONCRETO E FUNDO DE CONCRETO 15MPA TIPO C - ESCAV AÇÃO E CONFECÇÃO</t>
  </si>
  <si>
    <t>CABO DE COBRE NU, TÊMPERA MOLE, CLASSE 2, DE 50 MM²</t>
  </si>
  <si>
    <t>CABO DE COBRE NU, TÊMPERA MOLE, CLASSE 2, DE 35 MM²</t>
  </si>
  <si>
    <t>SOLDA EXOTÉRMICA CONEXÃO CABO-HASTE EM T, BITOLA DO CABO DE 35MM² PARA HASTE DE 5/8 E 3/4</t>
  </si>
  <si>
    <t>SOLDA EXOTÉRMICA CONEXÃO CABO-CABO HORIZONTAL EM X SOBREPOSTO, BITOLA DO CABO DE 35-35MM² A 50-35MM²</t>
  </si>
  <si>
    <t>CABO DE COBRE FLEXÍVEL ´PP´ 3X2,5 MM², ISOLAMENTO 750 V - ISOLAÇÃO EM PVC 70°C</t>
  </si>
  <si>
    <t>LUMINÁRIA ARANDELA RETANGULAR FECHADA PARA ILUMINAÇÃO EXTERNA, TIPO PÉTALA PEQUENA</t>
  </si>
  <si>
    <t>ESCAVAÇÃO MECANIZ. DE VALA EM MATER. DE 1A CAT.</t>
  </si>
  <si>
    <t>3S0400100</t>
  </si>
  <si>
    <t>PROJETO EXECUTIVO - VALA DRENANTE</t>
  </si>
  <si>
    <t>INFRA-ESTRUTURA - BASE PORTICO / ELÉTRICO</t>
  </si>
  <si>
    <t>PINTURA EPÓXI BICOMPONENTE EM ESTRUTURAS METÁLICAS</t>
  </si>
  <si>
    <t>REVESTIMENTO EM AÇO INOXIDÁVEL AISI 304, LIGA 18,8, CHAPA 20, COM ESPESSURA DE 1 MM, ACABAMENTO ESCOVADO COM GRANA ESPECIAL (CONFORME PROJETO)</t>
  </si>
  <si>
    <t>73631</t>
  </si>
  <si>
    <t>GUARDA-CORPO EM TUBO DE ACO GALVANIZADO 1 1/2" CONFORME PROJETO)</t>
  </si>
  <si>
    <t>PISO CERÂMICO NÃO ESMALTADO EXTRUDADO ALTA RESISTÊNCIA QUÍMICA E MECÂNICA, ESPESSURA DE 9 MM, ASSENTADO COM ARGAMASSA DE CIMENTO E AREIA (PISO GAIL CONFORME PROJETO)</t>
  </si>
  <si>
    <t>PORTÃO DE 2 FOLHAS, TUBULAR EM TELA DE AÇO GALVANIZADO ACIMA DE 2,50 M DE ALTURA, COMPLETO</t>
  </si>
  <si>
    <t>QUADRO DE DISTRIBUICAO DE ENERGIA DE EMBUTIR, EM CHAPA METALICA, PARA 50 DISJUNTORES TERMOMAGNETICOS MONOPOLARES, COM BARRAMENTO TRIFASICO E NEUTRO, FORNECIMENTO E INSTALACAO</t>
  </si>
  <si>
    <t>74131/008</t>
  </si>
  <si>
    <t>SUPORTE TUBULAR DE FIXAÇÃO EM POSTE PARA 1 LUMINÁRIA TIPO PÉTALA</t>
  </si>
  <si>
    <t>APLICAÇÃO MANUAL DE PINTURA COM TINTA LÁTEX ACRÍLICA EM PAREDES, DUAS DEMÃOS</t>
  </si>
  <si>
    <t>92236</t>
  </si>
  <si>
    <t>73847/002</t>
  </si>
  <si>
    <t>PLUGUE COM 2P+T DE 10A, 250V</t>
  </si>
  <si>
    <t>SISTEMA DE CLIMATIZAÇÃO, VENTILAÇÃO E EXAUSTÃO</t>
  </si>
  <si>
    <t>VB</t>
  </si>
  <si>
    <t>ELEVADOR COMPLETO (CONFORME PROJETO)</t>
  </si>
  <si>
    <t>BRISE</t>
  </si>
  <si>
    <t>BRISE HUNTER DOUGLAS MODELO BRISECELL 100X100 EM ALUZINC, INSTALADO TRAVÉS DE ESTRUTURA AUXILIAR E ACESSÓRIOS DE FIXAÇÃO</t>
  </si>
  <si>
    <t>003</t>
  </si>
  <si>
    <t>002</t>
  </si>
  <si>
    <t>001</t>
  </si>
  <si>
    <t>004</t>
  </si>
  <si>
    <t>005</t>
  </si>
  <si>
    <t>TOMADA 3P+T DE 63 A, BLINDADA INDUSTRIAL DE EMBUTIR</t>
  </si>
  <si>
    <t>CONECTOR OLHAL CABO/HASTE DE 5/8´</t>
  </si>
  <si>
    <t>SUPORTE TUBULAR DE FIXAÇÃO EM POSTE PARA 4 LUMINÁRIAS TIPO PÉTALA</t>
  </si>
  <si>
    <t>SUPORTE TUBULAR DE FIXAÇÃO EM POSTE PARA 2 LUMINÁRIAS TIPO PÉTALA</t>
  </si>
  <si>
    <t>BRISE METÁLICO FIXO EM CHAPA MICROPERFURADA ALUZINC PRÉ-PINTADA</t>
  </si>
  <si>
    <t>73883/001</t>
  </si>
  <si>
    <t>CHAMINÉ PARA POÇO DE VISITA TIPO PMSP EM ALVENARIA DIÂMETRO INTERNO 70 CM - PESCOÇO</t>
  </si>
  <si>
    <t>TAMPÃO EM FERRO FUNDIDO DE Ø 600 MM, CLASSE 400 (RUPTURA&gt; 400 KN)</t>
  </si>
  <si>
    <t>REVESTIMENTO DE CONCRETO ASFÁLTICO (SEM TRANSPORTE) - CBUQ</t>
  </si>
  <si>
    <t>CARGA, DESCARGA E TRANSPORTE DE CONCRETO ASFÁLTICO ATÉ A DISTÂNCIA MÉDIA DE IDA E VOLTA DE 1KM</t>
  </si>
  <si>
    <t>TRANSPORTE DE CONCRETO ASFÁLTICO ALÉM DO PRIMEIRO KM</t>
  </si>
  <si>
    <t>05-78-01</t>
  </si>
  <si>
    <t>05-78-07</t>
  </si>
  <si>
    <t>M3XKM</t>
  </si>
  <si>
    <t>PERCENTUAL</t>
  </si>
  <si>
    <t>VIGIA NOTURNO COM ENCARGOS COMPLEMENTARES</t>
  </si>
  <si>
    <t>88326</t>
  </si>
  <si>
    <t>H</t>
  </si>
  <si>
    <t>REJUNTAMENTO DE PISO EM PLACAS CERÂMICAS COM ARGAMASSA INDUSTRIALIZADA PARA REJUNTE, JUNTAS ACIMA DE 5 ATÉ 10 MM</t>
  </si>
  <si>
    <t xml:space="preserve">ELETRODUTO DE ACO GALVANIZADO ELETROLÍTICO TIPO LEVE 3/4", INCLUSIVE CONEXOES - FORNECIMENTO E INSTALACAO </t>
  </si>
  <si>
    <t>QDF - BLOCO ZETA / OMEGA / ELEVADORES</t>
  </si>
  <si>
    <t>DRENAGEM</t>
  </si>
  <si>
    <t>TERRAPLENAGEM</t>
  </si>
  <si>
    <t xml:space="preserve"> </t>
  </si>
  <si>
    <t>BDI 1</t>
  </si>
  <si>
    <t>BDI 2</t>
  </si>
  <si>
    <t>ADM</t>
  </si>
  <si>
    <t>TG</t>
  </si>
  <si>
    <t>94231</t>
  </si>
  <si>
    <t>94495</t>
  </si>
  <si>
    <t>94501</t>
  </si>
  <si>
    <t>REGISTRO DE GAVETA BRUTO, LATÃO, ROSCÁVEL, 1, COM ACABAMENTO E CANOPLA CROMADOS, FORNECIMENTO E INSTALAÇÃO.</t>
  </si>
  <si>
    <t>REGISTRO DE GAVETA BRUTO, LATÃO, ROSCÁVEL, 3/4", COM ACABAMENTO E CANOPLA CROMADOS. FORNECIDO E INSTALADO EM RAMAL DE ÁGUA.</t>
  </si>
  <si>
    <t>89987</t>
  </si>
  <si>
    <t>REATERRO DE VALA COM COMPACTAÇÃO MANUAL</t>
  </si>
  <si>
    <t>ALVENARIA DE VEDAÇÃO DE BLOCOS VAZADOS DE CONCRETO DE 19X19X39CM (ESPESSURA 19CM) DE PAREDES COM ÁREA LÍQUIDA MAIOR OU IGUAL A 6M² SEM VÃOS E ARGAMASSA DE ASSENTAMENTO COM PREPARO EM BETONEIRA.</t>
  </si>
  <si>
    <t>87457</t>
  </si>
  <si>
    <t>FURO EM ALVENARIA PARA DIÂMETROS MAIORES QUE 40 MM E MENORES OU IGUAIS A 75 MM.</t>
  </si>
  <si>
    <t>06.11.040</t>
  </si>
  <si>
    <t>DOBRADIÇA EM LATÃO CROMADO REFORÇADA DE 3 X 1/2", PARA PORTA DE ATÉ 35 KG</t>
  </si>
  <si>
    <t>TOMADA 3P+T DE 32 A, BLINDADA INDUSTRIAL DE SOBREPOR NEGATIVA</t>
  </si>
  <si>
    <t>176035</t>
  </si>
  <si>
    <t>ARQUIBANCADA</t>
  </si>
  <si>
    <t>72213</t>
  </si>
  <si>
    <t>LIMPEZA MANUAL GERAL COM REMOCAO DE COBERTURA VEGETAL</t>
  </si>
  <si>
    <t>72820</t>
  </si>
  <si>
    <t>CORTE E PREPARO EM CABECA DE ESTACA</t>
  </si>
  <si>
    <t>05.07.050</t>
  </si>
  <si>
    <t>ESTACA A TRADO (BROCA) DIAMETRO 30CM EM CONCRETO ARMADO MOLDADA IN-LOCO, 20 MPA</t>
  </si>
  <si>
    <t>TUBO EM POLIETILENO DE ALTA DENSIDADE CORRUGADO PERFURADO, DN= 4´, INCLUSIVE CONEXÕES</t>
  </si>
  <si>
    <t>46.13.020</t>
  </si>
  <si>
    <t>RETIRADA DE PARALELEPÍPEDOS (INTERTRAVADO)</t>
  </si>
  <si>
    <t>JARDINEIRA</t>
  </si>
  <si>
    <t>FDE</t>
  </si>
  <si>
    <t>16.03.228</t>
  </si>
  <si>
    <t>16.03.229</t>
  </si>
  <si>
    <t>16.03.223</t>
  </si>
  <si>
    <t>16.03.224</t>
  </si>
  <si>
    <t>16.03.227</t>
  </si>
  <si>
    <t>16.03.200</t>
  </si>
  <si>
    <t>16.03.201</t>
  </si>
  <si>
    <t>34.04.280</t>
  </si>
  <si>
    <t>340302</t>
  </si>
  <si>
    <t>34.03.130</t>
  </si>
  <si>
    <t>16.03.300</t>
  </si>
  <si>
    <t>16.03.077</t>
  </si>
  <si>
    <t>16.03.067</t>
  </si>
  <si>
    <t>18.03.53</t>
  </si>
  <si>
    <t>16.03.470</t>
  </si>
  <si>
    <t>16.03.311</t>
  </si>
  <si>
    <t>16.03.075</t>
  </si>
  <si>
    <t>16.03.076</t>
  </si>
  <si>
    <t>16.03.307</t>
  </si>
  <si>
    <t>16.03.304</t>
  </si>
  <si>
    <t>16.03.090</t>
  </si>
  <si>
    <t>16.03.312</t>
  </si>
  <si>
    <t>16.03.096</t>
  </si>
  <si>
    <t>16.03.107</t>
  </si>
  <si>
    <t>16.03.305</t>
  </si>
  <si>
    <t>16.03.103</t>
  </si>
  <si>
    <t>16.03.080</t>
  </si>
  <si>
    <t>16.03.087</t>
  </si>
  <si>
    <t>16.03.315</t>
  </si>
  <si>
    <t>16.03.303</t>
  </si>
  <si>
    <t>16.03.111</t>
  </si>
  <si>
    <t>16.03.093</t>
  </si>
  <si>
    <t>UNHA DE GATO (FICUS PUMILA)</t>
  </si>
  <si>
    <t>ÁRVORE ORNAMENTAL TIPO MANACA-DA-SERRA</t>
  </si>
  <si>
    <t>ARBUSTO ALAMANDA - H= 0,60 A 0,80 M</t>
  </si>
  <si>
    <t>ÁRVORE ORNAMENTAL IPÊ-ROXO DE 7 FOLHAS H=2,00M</t>
  </si>
  <si>
    <t>ÁRVORE ORNAMENTAL MULUNGU-DO-LITORAL (SUINÃ) H=2,00M</t>
  </si>
  <si>
    <t>ÁRVORE ORNAMENTAL MULUNGU H=2,00M</t>
  </si>
  <si>
    <t>ÁRVORE ORNAMENTAL JACARANDÁ-PAULISTA H=2,00M</t>
  </si>
  <si>
    <t>ÁRVORE ORNAMENTAL MIRINDIBA (MIRINDIBA ROSA) H=2,00M</t>
  </si>
  <si>
    <t>ÁRVORE ORNAMENTAL GUANANDI H=2,00M</t>
  </si>
  <si>
    <t>ÁRVORE ORNAMENTAL IPÊ-AMARELO-DA-SERRA H=2,00M</t>
  </si>
  <si>
    <t>ARBUSTO ALPÍNIA H=0,50 A 0,70M</t>
  </si>
  <si>
    <t>ARBUSTO CLÚSIA H=0,50 A 0,70M</t>
  </si>
  <si>
    <t>ARBUSTO PRIMAVERA H=0.50 A 0.70 M</t>
  </si>
  <si>
    <t>ARBUSTO H=0.50 A 0.70M - BELA EMILIA</t>
  </si>
  <si>
    <t>FRUTÍFERA JAMBOLÃO H=0,50 A 1,00M</t>
  </si>
  <si>
    <t>ARBUSTO JASMIM-AMARELO H=0,50 A 0,70M</t>
  </si>
  <si>
    <t>ARBUSTO COSTELA- DE -ADAO H=0.50 A 0.70 M</t>
  </si>
  <si>
    <t>ARBUSTO GUAIMBÊ H=0.50 A 0.70 M</t>
  </si>
  <si>
    <t>ARBUSTO GUAIMBÊ-DA-FOLHA-ONDULADA H=0,50 A 0,70M</t>
  </si>
  <si>
    <t>ARBUSTO FILODENDRO H=0,50 A 0,70M</t>
  </si>
  <si>
    <t>ARBUSTO SANQUÉSIA H=0.50 A 0.70 M</t>
  </si>
  <si>
    <t>ARBUSTO LANTERNA-CHINESA H=0,50 A 0,70M</t>
  </si>
  <si>
    <t>FORRACAO - AGAPANTO</t>
  </si>
  <si>
    <t>FORRAÇÃO GRAMA-AMENDOIM</t>
  </si>
  <si>
    <t>FORRAÇÃO FLOR-LEOPARDO</t>
  </si>
  <si>
    <t>FORRAÇÃO BULBINE</t>
  </si>
  <si>
    <t>ARBUSTO H=0,50 A 0,70 M - CALIANDRA</t>
  </si>
  <si>
    <t>FORRACAO - LANTANA</t>
  </si>
  <si>
    <t>FORRAÇÃO MORÉIA-AMARELA</t>
  </si>
  <si>
    <t>FORRAÇÃO FALSO-ÍRIS</t>
  </si>
  <si>
    <t>FORRAÇÃO OFIOPOGO</t>
  </si>
  <si>
    <t>FORRACAO - VEDELIA</t>
  </si>
  <si>
    <t>16.03.114</t>
  </si>
  <si>
    <t>FORRAÇÃO TRAPOERABA</t>
  </si>
  <si>
    <t>PERGOLADO E DECK</t>
  </si>
  <si>
    <t>34.20.120</t>
  </si>
  <si>
    <t>SEIXO ROLADO</t>
  </si>
  <si>
    <t>16.03.302</t>
  </si>
  <si>
    <t>DECK EM MADEIRA (CONFORME PROJETO)</t>
  </si>
  <si>
    <t>PERGOLADO EM MADEIRA (CONFORME PROJETO)</t>
  </si>
  <si>
    <t>ESTRUTURA METÁLICA PARA APOIO DE DECK (CONFORME PROJETO)</t>
  </si>
  <si>
    <t>008</t>
  </si>
  <si>
    <t>MOBILIARIO</t>
  </si>
  <si>
    <t>05-28-00</t>
  </si>
  <si>
    <t>05-29-00</t>
  </si>
  <si>
    <t>REVESTIMENTO DE PRÉ-MISTURADO À QUENTE (SEM TRANSPORTE) - BINDER</t>
  </si>
  <si>
    <t>PEÇAS EM CHAPA DE AÇO 3/8' PARA MONTAGEM DO PERGOLADO (CONFORME PROJETO)</t>
  </si>
  <si>
    <t>ESPREGUIÇADEIRA (CONFORME PROJETO)</t>
  </si>
  <si>
    <t>MV</t>
  </si>
  <si>
    <t>BANCO COM ENCOSTO (CONFORME PROJETO)</t>
  </si>
  <si>
    <t>BANCO SEM ENCOSTO (CONFORME PROJETO)</t>
  </si>
  <si>
    <t>MESA RETANGULAR (CONFORME PROJETO)</t>
  </si>
  <si>
    <t>74077/3</t>
  </si>
  <si>
    <t>LOCACAO CONVENCIONAL DE OBRA, ATRAVÉS DE GABARITO DE TABUAS CORRIDAS PONTALETADAS, COM REAPROVEITAMENTO DE 3 VEZES</t>
  </si>
  <si>
    <t>REGISTRO DE GAVETA BRUTO, LATÃO, ROSCÁVEL, 1, INSTALADO EM RESERVAÇÃO DE ÁGUA DE EDIFICAÇÃO QUE POSSUA RESERVATÓRIO DE FIBRA/FIBROCIMENTO FORNECIMENTO E INSTALAÇÃO</t>
  </si>
  <si>
    <t>PARAFUSO FRANCES ZINCADO, DIAMETRO 1/2'', COMPRIEMNTO 4'', COM PORCA E ARRUELA</t>
  </si>
  <si>
    <t>REATERRO MECANIZADO DE VALA COM ESCAVADEIRA HIDRÁULICA (CAPACIDADE DA CAÇAMBA: 0,8 M³ / POTÊNCIA: 111 HP), LARGURA DE 1,5 A 2,5 M, PROFUNDIDADE ATÉ 1,5 M, COM SOLO (SEM SUBSTITUIÇÃO) DE 1ª CATEGORIA EM LOCAIS COM ALTO NÍVEL DE INTERFERÊNCIA.</t>
  </si>
  <si>
    <t>93360</t>
  </si>
  <si>
    <t>CASSETE UE2.01A</t>
  </si>
  <si>
    <t>CASSETE UE2.01B</t>
  </si>
  <si>
    <t>CASSETE UE2.02</t>
  </si>
  <si>
    <t>CASSETE UE2.03A</t>
  </si>
  <si>
    <t>CASSETE UE2.03B</t>
  </si>
  <si>
    <t>CASSETE UE2.08A</t>
  </si>
  <si>
    <t>CASSETE UE2.08B</t>
  </si>
  <si>
    <t>CASSETE UE2.09</t>
  </si>
  <si>
    <t>CASSETE UE2.10A</t>
  </si>
  <si>
    <t>CASSETE UE2.10B</t>
  </si>
  <si>
    <t>CONDENSADOR UC.001</t>
  </si>
  <si>
    <t>VENTILADOR VE.001</t>
  </si>
  <si>
    <t>SISTEMA 001 - 2º PAVIMENTO - DUTOS E ACESSÓRIOS</t>
  </si>
  <si>
    <t>SISTEMA 001 - 2º PAVIMENTO - EQUIPAMENTOS</t>
  </si>
  <si>
    <t>L</t>
  </si>
  <si>
    <t>CHAPA GALVANIZADA #26</t>
  </si>
  <si>
    <t>PERFILADO TDC</t>
  </si>
  <si>
    <t>CANTOS</t>
  </si>
  <si>
    <t>GRAMPOS</t>
  </si>
  <si>
    <t>FITA SILVER TAPE</t>
  </si>
  <si>
    <t>REBITE POP 3/16"X1/2"</t>
  </si>
  <si>
    <t>KIT PARAFUSO 5/16"</t>
  </si>
  <si>
    <t>GALVITE</t>
  </si>
  <si>
    <t>TINTA ACABAMENTO</t>
  </si>
  <si>
    <t>AGUARRAZ</t>
  </si>
  <si>
    <t>TRINCHA/ROLINHO</t>
  </si>
  <si>
    <t>GRELHA GR-01</t>
  </si>
  <si>
    <t>SISTEMA 001 - 2º PAVIMENTO - TUBULAÇÃO FRIGORÍGENA E ACESSÓRIOS</t>
  </si>
  <si>
    <t>TUBULAÇÃO DE COBRE 9,5MM</t>
  </si>
  <si>
    <t>TUBULAÇÃO DE COBRE 12,7MM</t>
  </si>
  <si>
    <t>TUBULAÇÃO DE COBRE 15,9MM</t>
  </si>
  <si>
    <t>TUBULAÇÃO DE COBRE 19,1MM</t>
  </si>
  <si>
    <t>TUBULAÇÃO DE COBRE 22,2MM</t>
  </si>
  <si>
    <t>TUBULAÇÃO DE COBRE 28,6MM</t>
  </si>
  <si>
    <t>TUBULAÇÃO DE COBRE 31,8MM</t>
  </si>
  <si>
    <t>TUBULAÇÃO DE COBRE 38,1MM</t>
  </si>
  <si>
    <t>KIT REFINETE KHRP26A22T</t>
  </si>
  <si>
    <t>KIT REFINETE KHRP26A33T</t>
  </si>
  <si>
    <t>KIT REFINETE KHRP26A72T</t>
  </si>
  <si>
    <t>KIT REFINETE KHRP26A73T</t>
  </si>
  <si>
    <t>KIT DE CONEXÃO COND.</t>
  </si>
  <si>
    <t>VALVULA ESFERA 9,5MM</t>
  </si>
  <si>
    <t>VALVULA ESFERA 15,9MM</t>
  </si>
  <si>
    <t>VALVULA ESFERA 28,6MM</t>
  </si>
  <si>
    <t>LOOPING 19,1MM</t>
  </si>
  <si>
    <t>LOOPING 38,1MM</t>
  </si>
  <si>
    <t>SIFÃO SIMPLES 19,1MM</t>
  </si>
  <si>
    <t>SIFÃO SIMPLES 38,1MM</t>
  </si>
  <si>
    <t>ESPUMA ELAST. 13MM - 9,5MM</t>
  </si>
  <si>
    <t>ESPUMA ELAST. 13MM - 12.7MM</t>
  </si>
  <si>
    <t>ESPUMA ELAST. 13MM - 15,9MM</t>
  </si>
  <si>
    <t>ESPUMA ELAST.13MM - 19,1MM</t>
  </si>
  <si>
    <t>ESPUMA ELAST. 13MM - 22,2MM</t>
  </si>
  <si>
    <t>ESPUMA ELAST. 13MM - 28,6MM</t>
  </si>
  <si>
    <t>ESPUMA ELAST. 13MM - 31,8MM</t>
  </si>
  <si>
    <t>ESPUMA ELAST. 13MM - 38,1MM</t>
  </si>
  <si>
    <t>SISTEMA 001 - 2º PAVIMENTO - TUBULAÇÃO HIDRAULICA E ACESSÓRIOS</t>
  </si>
  <si>
    <t>SISTEMA 001 - 2º PAVIMENTO - CABOS E QUADROS ELÉTRICOS</t>
  </si>
  <si>
    <t>SISTEMA 001 - 2º PAVIMENTO - INSUMOS DA INSTALAÇÃO</t>
  </si>
  <si>
    <t>CARGA GÁS R410A</t>
  </si>
  <si>
    <t>PAINEL DECORATIVO 950X950</t>
  </si>
  <si>
    <t>CONTROLE REMOTO COM FIO</t>
  </si>
  <si>
    <t>TAB - TESTE, AJUSTE E BALANCEAMENTO</t>
  </si>
  <si>
    <t>TESTE DE COMISSIONAMENTO DOS SISTEMAS</t>
  </si>
  <si>
    <t>PROJETO "AS BUILT"</t>
  </si>
  <si>
    <t>DATA BOOK DO PROJETO</t>
  </si>
  <si>
    <t>ASSISTENCIA A PARTIDA DA PLANTA E TREINAMENTO DE EQUIPE</t>
  </si>
  <si>
    <t>SISTEMA 002 - SISTEMA 002 A/B - TELECOM - EQUIPAMENTOS</t>
  </si>
  <si>
    <t>HIWALL UE0.20A</t>
  </si>
  <si>
    <t>HIWALL UE0.20B</t>
  </si>
  <si>
    <t>HIWALL UE1.10A</t>
  </si>
  <si>
    <t>HIWALL UE1.10B</t>
  </si>
  <si>
    <t>HIWALL UE1.11A</t>
  </si>
  <si>
    <t>HIWALL UE1.11B</t>
  </si>
  <si>
    <t>HIWALL UE1.12A</t>
  </si>
  <si>
    <t>HIWALL UE1.12B</t>
  </si>
  <si>
    <t>HIWALL UE2.16A</t>
  </si>
  <si>
    <t>HIWALL UE2.16B</t>
  </si>
  <si>
    <t>HIWALL UE3.18A</t>
  </si>
  <si>
    <t>HIWALL UE3.18B</t>
  </si>
  <si>
    <t>CONDENSADOR UC.002A</t>
  </si>
  <si>
    <t>CONDENSADOR UC.002B</t>
  </si>
  <si>
    <t>SISTEMA 002 - SISTEMA 002 A/B - TELECOM - DUTOS E ACESSÓRIOS</t>
  </si>
  <si>
    <t>SISTEMA 002 - SISTEMA 002 A/B - TELECOM - TUBULAÇÃO FRIGORÍGENA E ACESSÓRIOS</t>
  </si>
  <si>
    <t>TUBULAÇÃO DE COBRE 25,4MM</t>
  </si>
  <si>
    <t>VALVULA ESFERA 12,7MM</t>
  </si>
  <si>
    <t>VALVULA ESFERA 25,4MM</t>
  </si>
  <si>
    <t>LOOPING 12,7MM</t>
  </si>
  <si>
    <t>LOOPING 25,4MM</t>
  </si>
  <si>
    <t>SIFÃO SIMPLES 12,7MM</t>
  </si>
  <si>
    <t>SIFÃO SIMPLES 25,4MM</t>
  </si>
  <si>
    <t>ESPUMA ELAST. 13MM - 25,4MM</t>
  </si>
  <si>
    <t>SISTEMA 002 - SISTEMA 002 A/B - TELECOM - TUBULAÇÃO HIDRAULICA E ACESSÓRIOS</t>
  </si>
  <si>
    <t>SISTEMA 002 - SISTEMA 002 A/B - TELECOM - CABOS E QUADROS ELÉTRICOS</t>
  </si>
  <si>
    <t>SISTEMA 002 - SISTEMA 002 A/B - TELECOM - INSUMOS DA INSTALAÇÃO</t>
  </si>
  <si>
    <t>SISTEMA 003 - 3º PAVIMENTO (W) - EQUIPAMENTOS</t>
  </si>
  <si>
    <t>CASSETE UE3.01A</t>
  </si>
  <si>
    <t>CASSETE UE3.01B</t>
  </si>
  <si>
    <t>CASSETE UE3.02</t>
  </si>
  <si>
    <t>CASSETEUE3.03A</t>
  </si>
  <si>
    <t>CASSETEUE3.03B</t>
  </si>
  <si>
    <t>CASSETEUE3.10A</t>
  </si>
  <si>
    <t>CASSETEUE3.10B</t>
  </si>
  <si>
    <t>CASSETEUE3.09A</t>
  </si>
  <si>
    <t>CASSETEUE3.09B</t>
  </si>
  <si>
    <t>CASSETEUE3.10</t>
  </si>
  <si>
    <t>CONDENSADOR UC.003</t>
  </si>
  <si>
    <t>VENTILADOR VE.002</t>
  </si>
  <si>
    <t>AT 300X150</t>
  </si>
  <si>
    <t>TUBULAÇÃO DE COBRE 41,8MM</t>
  </si>
  <si>
    <t>SIFÃO SIMPLES 41,3MM</t>
  </si>
  <si>
    <t>ESPUMA ELAST. 13MM - 41,8MM</t>
  </si>
  <si>
    <t>SISTEMA 003 - 3º PAVIMENTO (W) - DUTOS E ACESSÓRIOS</t>
  </si>
  <si>
    <t>SISTEMA 003 - 3º PAVIMENTO (W) - TUBULAÇÃO FRIGORÍGENA E ACESSÓRIOS</t>
  </si>
  <si>
    <t>SISTEMA 003 - 3º PAVIMENTO (W) - TUBULAÇÃO HIDRAULICA E ACESSÓRIOS</t>
  </si>
  <si>
    <t>SISTEMA 003 - 3º PAVIMENTO (W) - CABOS E QUADROS ELÉTRICOS</t>
  </si>
  <si>
    <t>SISTEMA 003 - 3º PAVIMENTO (W) - INSUMOS DA INSTALAÇÃO</t>
  </si>
  <si>
    <t>SISTEMA 003 - 3º PAVIMENTO (W) - SERVIÇOS E OUTROS</t>
  </si>
  <si>
    <t>SISTEMA 003 - 3º PAVIMENTO (E) - EQUIPAMENTOS</t>
  </si>
  <si>
    <t>CASSETE UE3.04A</t>
  </si>
  <si>
    <t>CASSETE UE3.04B</t>
  </si>
  <si>
    <t>CASSETE UE3.05</t>
  </si>
  <si>
    <t>CASSETE UE3.06A</t>
  </si>
  <si>
    <t>CASSETE UE3.06B</t>
  </si>
  <si>
    <t>CASSETE UE3.13A</t>
  </si>
  <si>
    <t>VENTILADOR VE.004</t>
  </si>
  <si>
    <t>CONDENSADOR UC.004</t>
  </si>
  <si>
    <t>CASSETE UE3.13B</t>
  </si>
  <si>
    <t>CASSETE UE3.15A</t>
  </si>
  <si>
    <t>CASSETE UE3.15B</t>
  </si>
  <si>
    <t>HIWALL UE3.07</t>
  </si>
  <si>
    <t>HIWALL UE3.08</t>
  </si>
  <si>
    <t>HIWALL UE3.12</t>
  </si>
  <si>
    <t>HIWALL UE3.14</t>
  </si>
  <si>
    <t>HIWALL UE3.16</t>
  </si>
  <si>
    <t>SISTEMA 003 - 3º PAVIMENTO (E) - DUTOS E ACESSÓRIOS</t>
  </si>
  <si>
    <t>AT 200X150</t>
  </si>
  <si>
    <t>SISTEMA 003 - 3º PAVIMENTO (E) - TUBULAÇÃO FRIGORÍGENA E ACESSÓRIOS</t>
  </si>
  <si>
    <t>TUBULAÇÃO DE COBRE 6,4MM</t>
  </si>
  <si>
    <t>VALVULA ESFERA 6,7MM</t>
  </si>
  <si>
    <t>ESPUMA ELAST. 13MM - 6,4MM</t>
  </si>
  <si>
    <t>SISTEMA 003 - 3º PAVIMENTO (E) - TUBULAÇÃO HIDRAULICA E ACESSÓRIOS</t>
  </si>
  <si>
    <t>SISTEMA 003 - 3º PAVIMENTO (E) - CABOS E QUADROS ELÉTRICOS</t>
  </si>
  <si>
    <t>SISTEMA 003 - 3º PAVIMENTO (E) - INSUMOS DA INSTALAÇÃO</t>
  </si>
  <si>
    <t>SISTEMA 003 - 3º PAVIMENTO (E) - SERVIÇOS E OUTROS</t>
  </si>
  <si>
    <t>SISTEMA 005 - EXAUTÃO - EQUIPAMENTOS</t>
  </si>
  <si>
    <t>VENTILADOR VE.005</t>
  </si>
  <si>
    <t>VENTILADOR VE.006</t>
  </si>
  <si>
    <t>VENTILADOR VE.007</t>
  </si>
  <si>
    <t>VENTILADOR VE.008</t>
  </si>
  <si>
    <t>VENTILADOR VE.009</t>
  </si>
  <si>
    <t>SISTEMA 005 - EXAUTÃO - DUTOS E ACESSÓRIOS</t>
  </si>
  <si>
    <t>TUBO DE PVC 4"</t>
  </si>
  <si>
    <t>KIT SUPORTE PARA TUBULAÇÃO 4"</t>
  </si>
  <si>
    <t>SISTEMA 005 - EXAUTÃO - TUBULAÇÃO FRIGORÍGENA E ACESSÓRIOS</t>
  </si>
  <si>
    <t>SISTEMA 005 - EXAUTÃO - TUBULAÇÃO HIDRAULICA E ACESSÓRIOS</t>
  </si>
  <si>
    <t>SISTEMA 005 - EXAUTÃO - CABOS E QUADROS ELÉTRICOS</t>
  </si>
  <si>
    <t>SISTEMA 005 - EXAUTÃO - INSUMOS DA INSTALAÇÃO</t>
  </si>
  <si>
    <t>SISTEMA 005 - EXAUTÃO - SERVIÇOS E OUTROS</t>
  </si>
  <si>
    <t>BDI GERAL (EXCETO GRUPOS 17 E 22)</t>
  </si>
  <si>
    <t>BDI GRUPOS 17 E 22</t>
  </si>
  <si>
    <t>CABO PP 3X2,5MM</t>
  </si>
  <si>
    <t>CANTEIRO DE OBRAS - MOBILIZAÇÃO, PROJETO, DESMOBILIZAÇÃO, MANUTENÇÃO</t>
  </si>
  <si>
    <t>ENGENHARIA ADICIONAL PARA EXECUÇÃO DA OBRA</t>
  </si>
  <si>
    <t>EQUIPE DE APOIO, SEGURANÇA, MEIO AMBIENTE</t>
  </si>
  <si>
    <t>SEGUROS</t>
  </si>
  <si>
    <t>ESTADIAS E VIAGENS</t>
  </si>
  <si>
    <t>ANEXO III - MODELO DE PLANILHA ORÇAMENTÁRIA</t>
  </si>
  <si>
    <t>PROJETO EXECUTIVO DE INSTALAÇÕES HIDRÁULICAS A1 - AS BUILT</t>
  </si>
  <si>
    <t>PROJETO EXECUTIVO DE INSTALAÇÕES ELÉTRICA EM FORMATO A1 - AS BUILT</t>
  </si>
  <si>
    <t>PROJETO EXECUTIVO DE ARQUITETURA EM FORMATO A1 - AS BUILT</t>
  </si>
  <si>
    <t>PROJETO EXECUTIVO DE ARQUITETURA EM FORMATO A0 - AS BUILT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</si>
</sst>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Data Base: &quot;mmm/yyyy"/>
    <numFmt numFmtId="167" formatCode="00\.00\.00"/>
    <numFmt numFmtId="168" formatCode="&quot;TOTAL GERAL (Io - DATA BASE: &quot;mmm/yyyy&quot;)&quot;"/>
    <numFmt numFmtId="170" formatCode="&quot;TOTAL DO GRUPO &quot;\ 00\.00\.00"/>
    <numFmt numFmtId="171" formatCode="&quot;SUBTOTAL SUBGRUPO &quot;00\.00\.00"/>
    <numFmt numFmtId="172" formatCode="00\.00\.000"/>
    <numFmt numFmtId="173" formatCode="000"/>
    <numFmt numFmtId="174" formatCode="0.000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 tint="-0.249977111117893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2">
    <xf numFmtId="0" fontId="0" fillId="0" borderId="0" xfId="0"/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4" fontId="4" fillId="0" borderId="0" xfId="34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>
      <alignment horizontal="center" vertical="center" wrapText="1"/>
    </xf>
    <xf numFmtId="4" fontId="4" fillId="0" borderId="0" xfId="7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top" wrapText="1"/>
    </xf>
    <xf numFmtId="49" fontId="4" fillId="3" borderId="10" xfId="7" applyNumberFormat="1" applyFont="1" applyFill="1" applyBorder="1" applyAlignment="1">
      <alignment vertical="center" wrapText="1"/>
    </xf>
    <xf numFmtId="10" fontId="4" fillId="2" borderId="16" xfId="34" applyNumberFormat="1" applyFont="1" applyFill="1" applyBorder="1" applyAlignment="1">
      <alignment horizontal="center" vertical="center"/>
    </xf>
    <xf numFmtId="10" fontId="4" fillId="0" borderId="17" xfId="34" applyNumberFormat="1" applyFont="1" applyFill="1" applyBorder="1" applyAlignment="1">
      <alignment horizontal="center" vertical="center"/>
    </xf>
    <xf numFmtId="10" fontId="4" fillId="3" borderId="18" xfId="7" applyNumberFormat="1" applyFont="1" applyFill="1" applyBorder="1" applyAlignment="1">
      <alignment horizontal="center" vertical="center" wrapText="1"/>
    </xf>
    <xf numFmtId="10" fontId="4" fillId="3" borderId="17" xfId="7" applyNumberFormat="1" applyFont="1" applyFill="1" applyBorder="1" applyAlignment="1">
      <alignment horizontal="center" vertical="center"/>
    </xf>
    <xf numFmtId="10" fontId="4" fillId="2" borderId="19" xfId="34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right" vertical="center" wrapText="1"/>
    </xf>
    <xf numFmtId="2" fontId="4" fillId="2" borderId="9" xfId="34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center" wrapText="1"/>
    </xf>
    <xf numFmtId="2" fontId="4" fillId="0" borderId="11" xfId="34" applyNumberFormat="1" applyFont="1" applyFill="1" applyBorder="1" applyAlignment="1">
      <alignment horizontal="center" vertical="center"/>
    </xf>
    <xf numFmtId="2" fontId="4" fillId="3" borderId="6" xfId="7" applyNumberFormat="1" applyFont="1" applyFill="1" applyBorder="1" applyAlignment="1">
      <alignment horizontal="center" vertical="center" wrapText="1"/>
    </xf>
    <xf numFmtId="2" fontId="4" fillId="3" borderId="6" xfId="7" applyNumberFormat="1" applyFont="1" applyFill="1" applyBorder="1" applyAlignment="1">
      <alignment horizontal="right" vertical="center" wrapText="1"/>
    </xf>
    <xf numFmtId="2" fontId="4" fillId="3" borderId="12" xfId="7" applyNumberFormat="1" applyFont="1" applyFill="1" applyBorder="1" applyAlignment="1">
      <alignment horizontal="center" vertical="center" wrapText="1"/>
    </xf>
    <xf numFmtId="2" fontId="4" fillId="3" borderId="11" xfId="7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right" vertical="center" wrapText="1"/>
    </xf>
    <xf numFmtId="2" fontId="4" fillId="2" borderId="15" xfId="34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4" fillId="5" borderId="24" xfId="0" applyNumberFormat="1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horizontal="center" vertical="center" wrapText="1"/>
    </xf>
    <xf numFmtId="49" fontId="4" fillId="5" borderId="26" xfId="0" applyNumberFormat="1" applyFont="1" applyFill="1" applyBorder="1" applyAlignment="1">
      <alignment horizontal="center" vertical="center"/>
    </xf>
    <xf numFmtId="43" fontId="4" fillId="5" borderId="24" xfId="0" applyNumberFormat="1" applyFont="1" applyFill="1" applyBorder="1" applyAlignment="1">
      <alignment horizontal="center" vertical="center"/>
    </xf>
    <xf numFmtId="43" fontId="4" fillId="5" borderId="26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left" vertical="center" wrapText="1"/>
    </xf>
    <xf numFmtId="0" fontId="4" fillId="6" borderId="29" xfId="0" applyNumberFormat="1" applyFont="1" applyFill="1" applyBorder="1" applyAlignment="1">
      <alignment horizontal="center" vertical="center" wrapText="1"/>
    </xf>
    <xf numFmtId="49" fontId="4" fillId="6" borderId="29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4" fillId="6" borderId="29" xfId="0" applyNumberFormat="1" applyFont="1" applyFill="1" applyBorder="1" applyAlignment="1">
      <alignment horizontal="justify" vertical="center" wrapText="1"/>
    </xf>
    <xf numFmtId="43" fontId="4" fillId="5" borderId="23" xfId="0" applyNumberFormat="1" applyFont="1" applyFill="1" applyBorder="1" applyAlignment="1" applyProtection="1">
      <alignment horizontal="center" vertical="center"/>
    </xf>
    <xf numFmtId="43" fontId="4" fillId="6" borderId="28" xfId="0" applyNumberFormat="1" applyFont="1" applyFill="1" applyBorder="1" applyAlignment="1" applyProtection="1">
      <alignment horizontal="center" vertical="center"/>
    </xf>
    <xf numFmtId="43" fontId="4" fillId="3" borderId="17" xfId="0" applyNumberFormat="1" applyFont="1" applyFill="1" applyBorder="1" applyAlignment="1" applyProtection="1">
      <alignment horizontal="center" vertical="center"/>
    </xf>
    <xf numFmtId="43" fontId="4" fillId="4" borderId="19" xfId="0" applyNumberFormat="1" applyFont="1" applyFill="1" applyBorder="1" applyAlignment="1" applyProtection="1">
      <alignment horizontal="center" vertical="center"/>
    </xf>
    <xf numFmtId="49" fontId="4" fillId="3" borderId="18" xfId="7" applyNumberFormat="1" applyFont="1" applyFill="1" applyBorder="1" applyAlignment="1">
      <alignment vertical="center" wrapText="1"/>
    </xf>
    <xf numFmtId="2" fontId="4" fillId="3" borderId="47" xfId="7" applyNumberFormat="1" applyFont="1" applyFill="1" applyBorder="1" applyAlignment="1">
      <alignment horizontal="center" vertical="center" wrapText="1"/>
    </xf>
    <xf numFmtId="2" fontId="4" fillId="3" borderId="47" xfId="7" applyNumberFormat="1" applyFont="1" applyFill="1" applyBorder="1" applyAlignment="1">
      <alignment horizontal="right" vertical="center" wrapText="1"/>
    </xf>
    <xf numFmtId="168" fontId="4" fillId="2" borderId="14" xfId="0" applyNumberFormat="1" applyFont="1" applyFill="1" applyBorder="1" applyAlignment="1">
      <alignment horizontal="right" vertical="center" wrapText="1"/>
    </xf>
    <xf numFmtId="49" fontId="9" fillId="6" borderId="29" xfId="0" applyNumberFormat="1" applyFont="1" applyFill="1" applyBorder="1" applyAlignment="1">
      <alignment horizontal="justify" vertical="center" wrapText="1"/>
    </xf>
    <xf numFmtId="4" fontId="4" fillId="11" borderId="0" xfId="0" applyNumberFormat="1" applyFont="1" applyFill="1" applyAlignment="1">
      <alignment horizontal="left" vertical="center"/>
    </xf>
    <xf numFmtId="4" fontId="5" fillId="12" borderId="0" xfId="0" applyNumberFormat="1" applyFont="1" applyFill="1" applyAlignment="1">
      <alignment vertical="top" wrapText="1"/>
    </xf>
    <xf numFmtId="4" fontId="5" fillId="10" borderId="0" xfId="0" applyNumberFormat="1" applyFont="1" applyFill="1" applyAlignment="1">
      <alignment vertical="top" wrapText="1"/>
    </xf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 inden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Alignment="1">
      <alignment horizontal="right" vertical="center" indent="1"/>
    </xf>
    <xf numFmtId="16" fontId="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 vertical="center" indent="1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167" fontId="4" fillId="5" borderId="23" xfId="0" applyNumberFormat="1" applyFont="1" applyFill="1" applyBorder="1" applyAlignment="1">
      <alignment horizontal="right" vertical="center" indent="1"/>
    </xf>
    <xf numFmtId="49" fontId="4" fillId="5" borderId="25" xfId="0" applyNumberFormat="1" applyFont="1" applyFill="1" applyBorder="1" applyAlignment="1">
      <alignment horizontal="justify" vertical="center"/>
    </xf>
    <xf numFmtId="167" fontId="5" fillId="0" borderId="17" xfId="0" applyNumberFormat="1" applyFont="1" applyFill="1" applyBorder="1" applyAlignment="1">
      <alignment horizontal="right" vertical="center" inden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3" fontId="13" fillId="0" borderId="17" xfId="0" applyNumberFormat="1" applyFont="1" applyFill="1" applyBorder="1" applyAlignment="1" applyProtection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center"/>
    </xf>
    <xf numFmtId="167" fontId="4" fillId="6" borderId="28" xfId="0" applyNumberFormat="1" applyFont="1" applyFill="1" applyBorder="1" applyAlignment="1">
      <alignment horizontal="right" vertical="center" indent="1"/>
    </xf>
    <xf numFmtId="0" fontId="14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3" fontId="5" fillId="0" borderId="17" xfId="0" applyNumberFormat="1" applyFon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>
      <alignment horizontal="left" vertical="center" wrapText="1"/>
    </xf>
    <xf numFmtId="167" fontId="4" fillId="3" borderId="17" xfId="0" applyNumberFormat="1" applyFont="1" applyFill="1" applyBorder="1" applyAlignment="1">
      <alignment horizontal="right" vertical="center" indent="1"/>
    </xf>
    <xf numFmtId="171" fontId="4" fillId="3" borderId="1" xfId="0" applyNumberFormat="1" applyFont="1" applyFill="1" applyBorder="1" applyAlignment="1">
      <alignment horizontal="right" vertical="center" wrapText="1"/>
    </xf>
    <xf numFmtId="0" fontId="4" fillId="3" borderId="20" xfId="0" applyNumberFormat="1" applyFont="1" applyFill="1" applyBorder="1" applyAlignment="1">
      <alignment horizontal="right" vertical="center" wrapText="1"/>
    </xf>
    <xf numFmtId="49" fontId="4" fillId="4" borderId="19" xfId="0" applyNumberFormat="1" applyFont="1" applyFill="1" applyBorder="1" applyAlignment="1">
      <alignment horizontal="right" vertical="center" indent="1"/>
    </xf>
    <xf numFmtId="170" fontId="4" fillId="4" borderId="22" xfId="0" applyNumberFormat="1" applyFont="1" applyFill="1" applyBorder="1" applyAlignment="1">
      <alignment horizontal="justify" vertical="center" wrapText="1"/>
    </xf>
    <xf numFmtId="0" fontId="4" fillId="4" borderId="21" xfId="0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 applyProtection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>
      <alignment horizontal="justify" vertical="center" wrapText="1"/>
    </xf>
    <xf numFmtId="167" fontId="14" fillId="0" borderId="0" xfId="0" applyNumberFormat="1" applyFont="1" applyAlignment="1">
      <alignment horizontal="center"/>
    </xf>
    <xf numFmtId="0" fontId="10" fillId="13" borderId="0" xfId="0" applyFont="1" applyFill="1"/>
    <xf numFmtId="0" fontId="10" fillId="13" borderId="0" xfId="0" applyNumberFormat="1" applyFont="1" applyFill="1" applyAlignment="1">
      <alignment horizontal="center"/>
    </xf>
    <xf numFmtId="167" fontId="5" fillId="13" borderId="17" xfId="0" applyNumberFormat="1" applyFont="1" applyFill="1" applyBorder="1" applyAlignment="1">
      <alignment horizontal="right" vertical="center" indent="1"/>
    </xf>
    <xf numFmtId="0" fontId="5" fillId="13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justify" vertical="center" wrapText="1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Fill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indent="1"/>
    </xf>
    <xf numFmtId="49" fontId="5" fillId="8" borderId="5" xfId="0" applyNumberFormat="1" applyFont="1" applyFill="1" applyBorder="1" applyAlignment="1">
      <alignment horizontal="left" vertical="center" wrapText="1"/>
    </xf>
    <xf numFmtId="49" fontId="5" fillId="9" borderId="30" xfId="0" applyNumberFormat="1" applyFont="1" applyFill="1" applyBorder="1" applyAlignment="1">
      <alignment horizontal="left" vertical="center" wrapText="1"/>
    </xf>
    <xf numFmtId="49" fontId="5" fillId="9" borderId="21" xfId="0" applyNumberFormat="1" applyFont="1" applyFill="1" applyBorder="1" applyAlignment="1">
      <alignment horizontal="left" vertical="center" wrapText="1"/>
    </xf>
    <xf numFmtId="49" fontId="5" fillId="7" borderId="30" xfId="0" applyNumberFormat="1" applyFont="1" applyFill="1" applyBorder="1" applyAlignment="1">
      <alignment horizontal="left" vertical="center" wrapText="1"/>
    </xf>
    <xf numFmtId="49" fontId="5" fillId="7" borderId="20" xfId="0" applyNumberFormat="1" applyFont="1" applyFill="1" applyBorder="1" applyAlignment="1">
      <alignment horizontal="left" vertical="center" wrapText="1"/>
    </xf>
    <xf numFmtId="49" fontId="5" fillId="9" borderId="46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justify" vertical="center"/>
    </xf>
    <xf numFmtId="167" fontId="10" fillId="0" borderId="0" xfId="0" applyNumberFormat="1" applyFont="1" applyAlignment="1">
      <alignment horizontal="center"/>
    </xf>
    <xf numFmtId="167" fontId="5" fillId="0" borderId="10" xfId="0" applyNumberFormat="1" applyFont="1" applyFill="1" applyBorder="1" applyAlignment="1">
      <alignment horizontal="right" vertical="center" inden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justify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 applyProtection="1">
      <alignment horizontal="center" vertical="center"/>
    </xf>
    <xf numFmtId="9" fontId="4" fillId="0" borderId="0" xfId="40" applyFont="1" applyFill="1" applyBorder="1" applyAlignment="1">
      <alignment horizontal="right" vertical="top"/>
    </xf>
    <xf numFmtId="9" fontId="5" fillId="0" borderId="0" xfId="40" applyFont="1" applyFill="1" applyBorder="1" applyAlignment="1">
      <alignment horizontal="center" vertical="center"/>
    </xf>
    <xf numFmtId="9" fontId="5" fillId="0" borderId="0" xfId="40" applyFont="1" applyAlignment="1">
      <alignment vertical="top" wrapText="1"/>
    </xf>
    <xf numFmtId="167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0" fontId="4" fillId="3" borderId="52" xfId="0" applyNumberFormat="1" applyFont="1" applyFill="1" applyBorder="1" applyAlignment="1">
      <alignment horizontal="center" vertical="center" wrapText="1"/>
    </xf>
    <xf numFmtId="0" fontId="4" fillId="3" borderId="53" xfId="7" applyNumberFormat="1" applyFont="1" applyFill="1" applyBorder="1" applyAlignment="1">
      <alignment horizontal="center" vertical="center" wrapText="1"/>
    </xf>
    <xf numFmtId="43" fontId="4" fillId="3" borderId="53" xfId="7" applyNumberFormat="1" applyFont="1" applyFill="1" applyBorder="1" applyAlignment="1">
      <alignment horizontal="center" vertical="center" wrapText="1"/>
    </xf>
    <xf numFmtId="9" fontId="4" fillId="3" borderId="9" xfId="40" applyFont="1" applyFill="1" applyBorder="1" applyAlignment="1">
      <alignment horizontal="center" vertical="center" wrapText="1"/>
    </xf>
    <xf numFmtId="0" fontId="4" fillId="3" borderId="29" xfId="7" applyNumberFormat="1" applyFont="1" applyFill="1" applyBorder="1" applyAlignment="1">
      <alignment horizontal="center" vertical="center" wrapText="1"/>
    </xf>
    <xf numFmtId="43" fontId="4" fillId="3" borderId="29" xfId="7" applyNumberFormat="1" applyFont="1" applyFill="1" applyBorder="1" applyAlignment="1">
      <alignment horizontal="center" vertical="center" wrapText="1"/>
    </xf>
    <xf numFmtId="9" fontId="4" fillId="3" borderId="11" xfId="40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/>
    </xf>
    <xf numFmtId="43" fontId="4" fillId="7" borderId="1" xfId="34" applyNumberFormat="1" applyFont="1" applyFill="1" applyBorder="1" applyAlignment="1">
      <alignment horizontal="right" vertical="center"/>
    </xf>
    <xf numFmtId="9" fontId="4" fillId="7" borderId="11" xfId="40" applyFont="1" applyFill="1" applyBorder="1" applyAlignment="1">
      <alignment horizontal="center" vertical="center"/>
    </xf>
    <xf numFmtId="43" fontId="4" fillId="2" borderId="22" xfId="34" applyNumberFormat="1" applyFont="1" applyFill="1" applyBorder="1" applyAlignment="1">
      <alignment horizontal="center" vertical="center"/>
    </xf>
    <xf numFmtId="9" fontId="4" fillId="2" borderId="15" xfId="40" applyFont="1" applyFill="1" applyBorder="1" applyAlignment="1">
      <alignment horizontal="center" vertical="center"/>
    </xf>
    <xf numFmtId="43" fontId="4" fillId="2" borderId="53" xfId="34" applyNumberFormat="1" applyFont="1" applyFill="1" applyBorder="1" applyAlignment="1">
      <alignment horizontal="center" vertical="center"/>
    </xf>
    <xf numFmtId="10" fontId="4" fillId="2" borderId="9" xfId="40" applyNumberFormat="1" applyFont="1" applyFill="1" applyBorder="1" applyAlignment="1">
      <alignment horizontal="center" vertical="center"/>
    </xf>
    <xf numFmtId="43" fontId="4" fillId="0" borderId="1" xfId="34" applyNumberFormat="1" applyFont="1" applyFill="1" applyBorder="1" applyAlignment="1">
      <alignment horizontal="center" vertical="center"/>
    </xf>
    <xf numFmtId="9" fontId="4" fillId="0" borderId="11" xfId="40" applyFont="1" applyFill="1" applyBorder="1" applyAlignment="1">
      <alignment horizontal="center" vertical="center"/>
    </xf>
    <xf numFmtId="43" fontId="5" fillId="0" borderId="50" xfId="0" applyNumberFormat="1" applyFont="1" applyFill="1" applyBorder="1" applyAlignment="1">
      <alignment horizontal="center" vertical="center"/>
    </xf>
    <xf numFmtId="43" fontId="5" fillId="0" borderId="54" xfId="0" applyNumberFormat="1" applyFont="1" applyFill="1" applyBorder="1" applyAlignment="1">
      <alignment horizontal="center" vertical="center"/>
    </xf>
    <xf numFmtId="43" fontId="4" fillId="6" borderId="29" xfId="0" applyNumberFormat="1" applyFont="1" applyFill="1" applyBorder="1" applyAlignment="1">
      <alignment horizontal="center" vertical="center"/>
    </xf>
    <xf numFmtId="43" fontId="4" fillId="6" borderId="1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/>
    </xf>
    <xf numFmtId="43" fontId="4" fillId="4" borderId="22" xfId="0" applyNumberFormat="1" applyFont="1" applyFill="1" applyBorder="1" applyAlignment="1">
      <alignment horizontal="center" vertical="center"/>
    </xf>
    <xf numFmtId="43" fontId="5" fillId="0" borderId="43" xfId="0" applyNumberFormat="1" applyFont="1" applyFill="1" applyBorder="1" applyAlignment="1">
      <alignment horizontal="center" vertical="center"/>
    </xf>
    <xf numFmtId="43" fontId="4" fillId="6" borderId="1" xfId="0" applyNumberFormat="1" applyFont="1" applyFill="1" applyBorder="1" applyAlignment="1">
      <alignment horizontal="center" vertical="center"/>
    </xf>
    <xf numFmtId="43" fontId="5" fillId="0" borderId="29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 applyProtection="1">
      <alignment horizontal="center" vertical="center"/>
      <protection locked="0"/>
    </xf>
    <xf numFmtId="43" fontId="5" fillId="0" borderId="56" xfId="0" applyNumberFormat="1" applyFont="1" applyFill="1" applyBorder="1" applyAlignment="1">
      <alignment horizontal="center" vertical="center"/>
    </xf>
    <xf numFmtId="43" fontId="5" fillId="13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7" borderId="17" xfId="0" applyNumberFormat="1" applyFont="1" applyFill="1" applyBorder="1" applyAlignment="1">
      <alignment horizontal="right" vertical="center" indent="1"/>
    </xf>
    <xf numFmtId="173" fontId="5" fillId="0" borderId="1" xfId="0" applyNumberFormat="1" applyFont="1" applyFill="1" applyBorder="1" applyAlignment="1">
      <alignment horizontal="center" vertical="center" wrapText="1"/>
    </xf>
    <xf numFmtId="174" fontId="5" fillId="0" borderId="11" xfId="40" applyNumberFormat="1" applyFont="1" applyFill="1" applyBorder="1" applyAlignment="1">
      <alignment horizontal="center" vertical="center"/>
    </xf>
    <xf numFmtId="174" fontId="4" fillId="3" borderId="11" xfId="4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4" fillId="6" borderId="11" xfId="0" applyNumberFormat="1" applyFont="1" applyFill="1" applyBorder="1" applyAlignment="1">
      <alignment horizontal="center" vertical="center"/>
    </xf>
    <xf numFmtId="174" fontId="5" fillId="0" borderId="4" xfId="0" applyNumberFormat="1" applyFont="1" applyFill="1" applyBorder="1" applyAlignment="1">
      <alignment horizontal="center" vertical="center"/>
    </xf>
    <xf numFmtId="174" fontId="4" fillId="5" borderId="26" xfId="0" applyNumberFormat="1" applyFont="1" applyFill="1" applyBorder="1" applyAlignment="1">
      <alignment horizontal="center" vertical="center"/>
    </xf>
    <xf numFmtId="174" fontId="5" fillId="0" borderId="54" xfId="0" applyNumberFormat="1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4" fillId="4" borderId="55" xfId="4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 vertical="center" indent="1"/>
    </xf>
    <xf numFmtId="0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9" fontId="13" fillId="0" borderId="3" xfId="40" applyFont="1" applyBorder="1" applyAlignment="1">
      <alignment horizontal="center" vertical="center"/>
    </xf>
    <xf numFmtId="174" fontId="4" fillId="4" borderId="45" xfId="4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4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36" xfId="0" applyNumberFormat="1" applyFont="1" applyFill="1" applyBorder="1" applyAlignment="1" applyProtection="1">
      <alignment horizontal="center" vertical="center" wrapText="1"/>
    </xf>
    <xf numFmtId="0" fontId="4" fillId="3" borderId="51" xfId="0" applyNumberFormat="1" applyFont="1" applyFill="1" applyBorder="1" applyAlignment="1">
      <alignment horizontal="center" vertical="center" wrapText="1"/>
    </xf>
    <xf numFmtId="0" fontId="4" fillId="3" borderId="48" xfId="0" applyNumberFormat="1" applyFont="1" applyFill="1" applyBorder="1" applyAlignment="1" applyProtection="1">
      <alignment horizontal="center" vertical="center" wrapText="1"/>
    </xf>
    <xf numFmtId="0" fontId="4" fillId="3" borderId="45" xfId="0" applyNumberFormat="1" applyFont="1" applyFill="1" applyBorder="1" applyAlignment="1" applyProtection="1">
      <alignment horizontal="center" vertical="center" wrapText="1"/>
    </xf>
    <xf numFmtId="49" fontId="4" fillId="3" borderId="35" xfId="0" applyNumberFormat="1" applyFont="1" applyFill="1" applyBorder="1" applyAlignment="1">
      <alignment horizontal="right" vertical="center" indent="1"/>
    </xf>
    <xf numFmtId="49" fontId="4" fillId="3" borderId="36" xfId="0" applyNumberFormat="1" applyFont="1" applyFill="1" applyBorder="1" applyAlignment="1">
      <alignment horizontal="right" vertical="center" indent="1"/>
    </xf>
    <xf numFmtId="49" fontId="4" fillId="3" borderId="34" xfId="0" applyNumberFormat="1" applyFont="1" applyFill="1" applyBorder="1" applyAlignment="1">
      <alignment horizontal="right" vertical="center" inden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5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 wrapText="1"/>
    </xf>
  </cellXfs>
  <cellStyles count="41">
    <cellStyle name="0,0_x000d__x000a_NA_x000d__x000a_" xfId="1"/>
    <cellStyle name="Comma 2" xfId="2"/>
    <cellStyle name="Moeda 2" xfId="3"/>
    <cellStyle name="Moeda 3" xfId="4"/>
    <cellStyle name="Normal" xfId="0" builtinId="0"/>
    <cellStyle name="Normal 15" xfId="5"/>
    <cellStyle name="Normal 2" xfId="6"/>
    <cellStyle name="Normal 2 2" xfId="7"/>
    <cellStyle name="Normal 2 3" xfId="8"/>
    <cellStyle name="Normal 26 2" xfId="9"/>
    <cellStyle name="Normal 27 2" xfId="10"/>
    <cellStyle name="Normal 3" xfId="11"/>
    <cellStyle name="Normal 4" xfId="12"/>
    <cellStyle name="Normal 4 2" xfId="13"/>
    <cellStyle name="Normal 5" xfId="14"/>
    <cellStyle name="Normal 7" xfId="15"/>
    <cellStyle name="Normal 7 2" xfId="16"/>
    <cellStyle name="Normal 7 3" xfId="17"/>
    <cellStyle name="Normal 7 3 2" xfId="18"/>
    <cellStyle name="Porcentagem" xfId="40" builtinId="5"/>
    <cellStyle name="Porcentagem 2" xfId="19"/>
    <cellStyle name="Porcentagem 3" xfId="20"/>
    <cellStyle name="Separador de milhares 2" xfId="21"/>
    <cellStyle name="Separador de milhares 2 2" xfId="22"/>
    <cellStyle name="Separador de milhares 2 2 2" xfId="23"/>
    <cellStyle name="Separador de milhares 2 3" xfId="24"/>
    <cellStyle name="Separador de milhares 26 2" xfId="25"/>
    <cellStyle name="Separador de milhares 27 2" xfId="26"/>
    <cellStyle name="Separador de milhares 3" xfId="27"/>
    <cellStyle name="Separador de milhares 3 2" xfId="28"/>
    <cellStyle name="Separador de milhares 4" xfId="29"/>
    <cellStyle name="Separador de milhares 4 2" xfId="30"/>
    <cellStyle name="Separador de milhares 5" xfId="31"/>
    <cellStyle name="Separador de milhares 6" xfId="32"/>
    <cellStyle name="Separador de milhares 6 2" xfId="33"/>
    <cellStyle name="Separador de milhares 6 2 2" xfId="34"/>
    <cellStyle name="Separador de milhares 7" xfId="35"/>
    <cellStyle name="Separador de milhares 8" xfId="36"/>
    <cellStyle name="Separador de milhares 9" xfId="37"/>
    <cellStyle name="Vírgula 10" xfId="38"/>
    <cellStyle name="Vírgula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622188</xdr:colOff>
      <xdr:row>0</xdr:row>
      <xdr:rowOff>104775</xdr:rowOff>
    </xdr:from>
    <xdr:to>
      <xdr:col>4</xdr:col>
      <xdr:colOff>946038</xdr:colOff>
      <xdr:row>2</xdr:row>
      <xdr:rowOff>123825</xdr:rowOff>
    </xdr:to>
    <xdr:pic>
      <xdr:nvPicPr>
        <xdr:cNvPr id="2" name="Imagem 52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763" y="104775"/>
          <a:ext cx="2428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15</xdr:col>
      <xdr:colOff>0</xdr:colOff>
      <xdr:row>1019</xdr:row>
      <xdr:rowOff>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53514171" y="2698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6" name="CaixaDeTexto 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7" name="CaixaDeTexto 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8" name="CaixaDeTexto 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49" name="CaixaDeTexto 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0" name="CaixaDeTexto 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1" name="CaixaDeTexto 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2" name="CaixaDeTexto 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3" name="CaixaDeTexto 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4" name="CaixaDeTexto 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5" name="CaixaDeTexto 1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6" name="CaixaDeTexto 1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7" name="CaixaDeTexto 1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8" name="CaixaDeTexto 1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59" name="CaixaDeTexto 1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0" name="CaixaDeTexto 1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1" name="CaixaDeTexto 1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2" name="CaixaDeTexto 1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3" name="CaixaDeTexto 1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4" name="CaixaDeTexto 1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5" name="CaixaDeTexto 2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6" name="CaixaDeTexto 2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7" name="CaixaDeTexto 2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8" name="CaixaDeTexto 2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69" name="CaixaDeTexto 2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0" name="CaixaDeTexto 2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1" name="CaixaDeTexto 2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2" name="CaixaDeTexto 2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3" name="CaixaDeTexto 2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4" name="CaixaDeTexto 2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5" name="CaixaDeTexto 3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6" name="CaixaDeTexto 3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7" name="CaixaDeTexto 3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8" name="CaixaDeTexto 3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79" name="CaixaDeTexto 3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0" name="CaixaDeTexto 3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1" name="CaixaDeTexto 3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2" name="CaixaDeTexto 3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3" name="CaixaDeTexto 38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4" name="CaixaDeTexto 39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5" name="CaixaDeTexto 40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6" name="CaixaDeTexto 41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7" name="CaixaDeTexto 42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8" name="CaixaDeTexto 43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89" name="CaixaDeTexto 44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90" name="CaixaDeTexto 45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91" name="CaixaDeTexto 46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231321</xdr:colOff>
      <xdr:row>1024</xdr:row>
      <xdr:rowOff>200025</xdr:rowOff>
    </xdr:from>
    <xdr:ext cx="184731" cy="264560"/>
    <xdr:sp macro="" textlink="">
      <xdr:nvSpPr>
        <xdr:cNvPr id="192" name="CaixaDeTexto 47"/>
        <xdr:cNvSpPr txBox="1"/>
      </xdr:nvSpPr>
      <xdr:spPr>
        <a:xfrm>
          <a:off x="4250871" y="2709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033"/>
  <sheetViews>
    <sheetView showGridLines="0" tabSelected="1" view="pageBreakPreview" topLeftCell="B1" zoomScale="70" zoomScaleNormal="70" zoomScaleSheetLayoutView="70" workbookViewId="0">
      <pane xSplit="6" ySplit="9" topLeftCell="J10" activePane="bottomRight" state="frozen"/>
      <selection activeCell="B1" sqref="B1"/>
      <selection pane="topRight" activeCell="H1" sqref="H1"/>
      <selection pane="bottomLeft" activeCell="B10" sqref="B10"/>
      <selection pane="bottomRight" activeCell="S16" sqref="S16"/>
    </sheetView>
  </sheetViews>
  <sheetFormatPr defaultRowHeight="15.75" outlineLevelRow="2" outlineLevelCol="1" x14ac:dyDescent="0.2"/>
  <cols>
    <col min="1" max="1" width="0" style="62" hidden="1" customWidth="1"/>
    <col min="2" max="2" width="11.85546875" style="63" customWidth="1"/>
    <col min="3" max="3" width="14.7109375" style="126" customWidth="1"/>
    <col min="4" max="4" width="16.85546875" style="65" customWidth="1" outlineLevel="1"/>
    <col min="5" max="5" width="16.85546875" style="3" customWidth="1" outlineLevel="1"/>
    <col min="6" max="6" width="83.5703125" style="127" customWidth="1"/>
    <col min="7" max="7" width="8.140625" style="2" customWidth="1"/>
    <col min="8" max="8" width="1.85546875" style="2" customWidth="1"/>
    <col min="9" max="10" width="20.7109375" style="66" customWidth="1" outlineLevel="1"/>
    <col min="11" max="11" width="27" style="66" customWidth="1" outlineLevel="1"/>
    <col min="12" max="12" width="17.5703125" style="146" customWidth="1" outlineLevel="1"/>
    <col min="13" max="13" width="1.7109375" style="2" customWidth="1"/>
    <col min="14" max="14" width="83.5703125" style="127" hidden="1" customWidth="1" outlineLevel="1"/>
    <col min="15" max="15" width="1.85546875" style="2" customWidth="1" collapsed="1"/>
    <col min="16" max="16384" width="9.140625" style="62"/>
  </cols>
  <sheetData>
    <row r="1" spans="1:15" ht="39.75" customHeight="1" x14ac:dyDescent="0.2">
      <c r="C1" s="64"/>
      <c r="F1" s="231"/>
      <c r="G1" s="231"/>
      <c r="K1" s="67"/>
      <c r="L1" s="145"/>
      <c r="N1" s="7"/>
    </row>
    <row r="2" spans="1:15" ht="15.75" customHeight="1" x14ac:dyDescent="0.2">
      <c r="C2" s="68"/>
      <c r="E2" s="3" t="s">
        <v>510</v>
      </c>
      <c r="F2" s="231" t="s">
        <v>31</v>
      </c>
      <c r="G2" s="231"/>
      <c r="J2" s="69"/>
      <c r="N2" s="59" t="s">
        <v>97</v>
      </c>
    </row>
    <row r="3" spans="1:15" ht="22.5" customHeight="1" x14ac:dyDescent="0.2">
      <c r="C3" s="70"/>
      <c r="F3" s="231"/>
      <c r="G3" s="231"/>
      <c r="H3" s="8"/>
      <c r="I3" s="8"/>
      <c r="J3" s="8"/>
      <c r="K3" s="8"/>
      <c r="L3" s="147"/>
      <c r="N3" s="60"/>
      <c r="O3" s="8"/>
    </row>
    <row r="4" spans="1:15" s="71" customFormat="1" ht="22.5" customHeight="1" x14ac:dyDescent="0.2">
      <c r="B4" s="72"/>
      <c r="C4" s="73"/>
      <c r="D4" s="74"/>
      <c r="E4" s="75"/>
      <c r="F4" s="231"/>
      <c r="G4" s="231"/>
      <c r="H4" s="8"/>
      <c r="I4" s="8"/>
      <c r="J4" s="8"/>
      <c r="K4" s="8"/>
      <c r="L4" s="147"/>
      <c r="M4" s="76"/>
      <c r="N4" s="61"/>
      <c r="O4" s="8"/>
    </row>
    <row r="5" spans="1:15" s="71" customFormat="1" ht="27" customHeight="1" thickBot="1" x14ac:dyDescent="0.25">
      <c r="B5" s="72"/>
      <c r="C5" s="73"/>
      <c r="D5" s="77"/>
      <c r="E5" s="78"/>
      <c r="F5" s="230" t="s">
        <v>798</v>
      </c>
      <c r="G5" s="230"/>
      <c r="H5" s="8"/>
      <c r="I5" s="8"/>
      <c r="J5" s="8"/>
      <c r="K5" s="8"/>
      <c r="L5" s="147"/>
      <c r="M5" s="79"/>
      <c r="N5" s="8"/>
      <c r="O5" s="8"/>
    </row>
    <row r="6" spans="1:15" ht="15.75" customHeight="1" x14ac:dyDescent="0.2">
      <c r="C6" s="214" t="s">
        <v>1</v>
      </c>
      <c r="D6" s="217" t="s">
        <v>12</v>
      </c>
      <c r="E6" s="218"/>
      <c r="F6" s="217" t="s">
        <v>2</v>
      </c>
      <c r="G6" s="223" t="s">
        <v>3</v>
      </c>
      <c r="H6" s="1"/>
      <c r="I6" s="208" t="s">
        <v>15</v>
      </c>
      <c r="J6" s="226"/>
      <c r="K6" s="226"/>
      <c r="L6" s="209"/>
      <c r="M6" s="1"/>
      <c r="N6" s="227" t="s">
        <v>14</v>
      </c>
      <c r="O6" s="1"/>
    </row>
    <row r="7" spans="1:15" ht="20.100000000000001" customHeight="1" x14ac:dyDescent="0.2">
      <c r="C7" s="215"/>
      <c r="D7" s="219"/>
      <c r="E7" s="220"/>
      <c r="F7" s="219"/>
      <c r="G7" s="224"/>
      <c r="H7" s="1"/>
      <c r="I7" s="210" t="s">
        <v>16</v>
      </c>
      <c r="J7" s="211" t="s">
        <v>18</v>
      </c>
      <c r="K7" s="211"/>
      <c r="L7" s="212" t="s">
        <v>501</v>
      </c>
      <c r="M7" s="1"/>
      <c r="N7" s="228"/>
      <c r="O7" s="1"/>
    </row>
    <row r="8" spans="1:15" ht="20.100000000000001" customHeight="1" thickBot="1" x14ac:dyDescent="0.25">
      <c r="C8" s="216"/>
      <c r="D8" s="221"/>
      <c r="E8" s="222"/>
      <c r="F8" s="221"/>
      <c r="G8" s="225"/>
      <c r="H8" s="1"/>
      <c r="I8" s="206"/>
      <c r="J8" s="150" t="s">
        <v>17</v>
      </c>
      <c r="K8" s="150" t="s">
        <v>6</v>
      </c>
      <c r="L8" s="213"/>
      <c r="M8" s="1"/>
      <c r="N8" s="229"/>
      <c r="O8" s="1"/>
    </row>
    <row r="9" spans="1:15" s="193" customFormat="1" thickBot="1" x14ac:dyDescent="0.25">
      <c r="B9" s="194"/>
      <c r="C9" s="195"/>
      <c r="D9" s="196"/>
      <c r="E9" s="197"/>
      <c r="F9" s="198"/>
      <c r="G9" s="199"/>
      <c r="H9" s="149"/>
      <c r="I9" s="200">
        <v>1</v>
      </c>
      <c r="J9" s="201"/>
      <c r="K9" s="201"/>
      <c r="L9" s="202"/>
      <c r="M9" s="149"/>
      <c r="N9" s="198"/>
      <c r="O9" s="149"/>
    </row>
    <row r="10" spans="1:15" x14ac:dyDescent="0.2">
      <c r="A10" s="62">
        <f>A9+1</f>
        <v>1</v>
      </c>
      <c r="C10" s="80">
        <v>10000</v>
      </c>
      <c r="D10" s="37" t="s">
        <v>0</v>
      </c>
      <c r="E10" s="38" t="s">
        <v>0</v>
      </c>
      <c r="F10" s="81" t="s">
        <v>301</v>
      </c>
      <c r="G10" s="39"/>
      <c r="H10" s="1"/>
      <c r="I10" s="50" t="s">
        <v>0</v>
      </c>
      <c r="J10" s="40"/>
      <c r="K10" s="40"/>
      <c r="L10" s="41"/>
      <c r="M10" s="1"/>
      <c r="N10" s="42"/>
      <c r="O10" s="1"/>
    </row>
    <row r="11" spans="1:15" ht="7.5" customHeight="1" x14ac:dyDescent="0.2">
      <c r="C11" s="82" t="s">
        <v>0</v>
      </c>
      <c r="D11" s="83"/>
      <c r="E11" s="84" t="s">
        <v>28</v>
      </c>
      <c r="F11" s="85"/>
      <c r="G11" s="86"/>
      <c r="I11" s="87" t="s">
        <v>0</v>
      </c>
      <c r="J11" s="166"/>
      <c r="K11" s="166"/>
      <c r="L11" s="167"/>
      <c r="N11" s="88"/>
    </row>
    <row r="12" spans="1:15" s="91" customFormat="1" ht="30" customHeight="1" outlineLevel="1" x14ac:dyDescent="0.25">
      <c r="A12" s="62">
        <f>A10+1</f>
        <v>2</v>
      </c>
      <c r="B12" s="89">
        <f>C12</f>
        <v>10100</v>
      </c>
      <c r="C12" s="90">
        <v>10100</v>
      </c>
      <c r="D12" s="43" t="s">
        <v>0</v>
      </c>
      <c r="E12" s="44" t="s">
        <v>0</v>
      </c>
      <c r="F12" s="49" t="s">
        <v>301</v>
      </c>
      <c r="G12" s="45"/>
      <c r="H12" s="1"/>
      <c r="I12" s="51" t="s">
        <v>0</v>
      </c>
      <c r="J12" s="175"/>
      <c r="K12" s="175"/>
      <c r="L12" s="169"/>
      <c r="M12" s="1"/>
      <c r="N12" s="46"/>
      <c r="O12" s="1"/>
    </row>
    <row r="13" spans="1:15" s="71" customFormat="1" ht="60" outlineLevel="2" x14ac:dyDescent="0.2">
      <c r="A13" s="62">
        <f>A12+1</f>
        <v>3</v>
      </c>
      <c r="B13" s="72">
        <f>B12</f>
        <v>10100</v>
      </c>
      <c r="C13" s="82">
        <v>10101</v>
      </c>
      <c r="D13" s="83" t="s">
        <v>157</v>
      </c>
      <c r="E13" s="92" t="s">
        <v>475</v>
      </c>
      <c r="F13" s="85" t="s">
        <v>215</v>
      </c>
      <c r="G13" s="93" t="s">
        <v>33</v>
      </c>
      <c r="H13" s="2"/>
      <c r="I13" s="94">
        <v>48</v>
      </c>
      <c r="J13" s="170"/>
      <c r="K13" s="170">
        <f t="shared" ref="K13:K18" si="0">ROUND(J13*I13,2)</f>
        <v>0</v>
      </c>
      <c r="L13" s="184">
        <f t="shared" ref="L13:L19" si="1">IFERROR(K13/$K$1021,0)</f>
        <v>0</v>
      </c>
      <c r="M13" s="2"/>
      <c r="N13" s="95"/>
      <c r="O13" s="2"/>
    </row>
    <row r="14" spans="1:15" s="71" customFormat="1" ht="60" outlineLevel="2" x14ac:dyDescent="0.2">
      <c r="A14" s="62">
        <f t="shared" ref="A14:A26" si="2">A13+1</f>
        <v>4</v>
      </c>
      <c r="B14" s="72">
        <f t="shared" ref="B14:B19" si="3">B13</f>
        <v>10100</v>
      </c>
      <c r="C14" s="82">
        <f>C13+1</f>
        <v>10102</v>
      </c>
      <c r="D14" s="83" t="s">
        <v>157</v>
      </c>
      <c r="E14" s="92" t="s">
        <v>216</v>
      </c>
      <c r="F14" s="85" t="s">
        <v>217</v>
      </c>
      <c r="G14" s="93" t="s">
        <v>33</v>
      </c>
      <c r="H14" s="2"/>
      <c r="I14" s="94">
        <v>36</v>
      </c>
      <c r="J14" s="170"/>
      <c r="K14" s="170">
        <f t="shared" si="0"/>
        <v>0</v>
      </c>
      <c r="L14" s="184">
        <f t="shared" si="1"/>
        <v>0</v>
      </c>
      <c r="M14" s="2"/>
      <c r="N14" s="95"/>
      <c r="O14" s="2"/>
    </row>
    <row r="15" spans="1:15" s="71" customFormat="1" ht="30" outlineLevel="2" x14ac:dyDescent="0.2">
      <c r="A15" s="62">
        <f t="shared" si="2"/>
        <v>5</v>
      </c>
      <c r="B15" s="72">
        <f t="shared" si="3"/>
        <v>10100</v>
      </c>
      <c r="C15" s="82">
        <f t="shared" ref="C15:C18" si="4">C14+1</f>
        <v>10103</v>
      </c>
      <c r="D15" s="83" t="s">
        <v>157</v>
      </c>
      <c r="E15" s="92" t="s">
        <v>343</v>
      </c>
      <c r="F15" s="85" t="s">
        <v>342</v>
      </c>
      <c r="G15" s="93" t="s">
        <v>25</v>
      </c>
      <c r="H15" s="2"/>
      <c r="I15" s="94">
        <v>140</v>
      </c>
      <c r="J15" s="170"/>
      <c r="K15" s="170">
        <f t="shared" si="0"/>
        <v>0</v>
      </c>
      <c r="L15" s="184">
        <f t="shared" si="1"/>
        <v>0</v>
      </c>
      <c r="M15" s="2"/>
      <c r="N15" s="95"/>
      <c r="O15" s="2"/>
    </row>
    <row r="16" spans="1:15" s="71" customFormat="1" ht="15" outlineLevel="2" x14ac:dyDescent="0.2">
      <c r="A16" s="62">
        <f t="shared" si="2"/>
        <v>6</v>
      </c>
      <c r="B16" s="72">
        <f t="shared" si="3"/>
        <v>10100</v>
      </c>
      <c r="C16" s="82">
        <f t="shared" si="4"/>
        <v>10104</v>
      </c>
      <c r="D16" s="83" t="s">
        <v>157</v>
      </c>
      <c r="E16" s="92" t="s">
        <v>95</v>
      </c>
      <c r="F16" s="85" t="s">
        <v>32</v>
      </c>
      <c r="G16" s="93" t="s">
        <v>25</v>
      </c>
      <c r="H16" s="2"/>
      <c r="I16" s="94">
        <v>4</v>
      </c>
      <c r="J16" s="170"/>
      <c r="K16" s="170">
        <f t="shared" si="0"/>
        <v>0</v>
      </c>
      <c r="L16" s="184">
        <f t="shared" si="1"/>
        <v>0</v>
      </c>
      <c r="M16" s="2"/>
      <c r="N16" s="95"/>
      <c r="O16" s="2"/>
    </row>
    <row r="17" spans="1:15" s="71" customFormat="1" ht="30" outlineLevel="2" x14ac:dyDescent="0.2">
      <c r="A17" s="62">
        <f>A15+1</f>
        <v>6</v>
      </c>
      <c r="B17" s="72">
        <f>B15</f>
        <v>10100</v>
      </c>
      <c r="C17" s="82">
        <f t="shared" si="4"/>
        <v>10105</v>
      </c>
      <c r="D17" s="83" t="s">
        <v>90</v>
      </c>
      <c r="E17" s="180">
        <v>201200</v>
      </c>
      <c r="F17" s="85" t="s">
        <v>203</v>
      </c>
      <c r="G17" s="93" t="s">
        <v>25</v>
      </c>
      <c r="H17" s="2"/>
      <c r="I17" s="94">
        <v>532.79999999999995</v>
      </c>
      <c r="J17" s="170"/>
      <c r="K17" s="170">
        <f t="shared" si="0"/>
        <v>0</v>
      </c>
      <c r="L17" s="184">
        <f t="shared" si="1"/>
        <v>0</v>
      </c>
      <c r="M17" s="2"/>
      <c r="N17" s="95" t="s">
        <v>96</v>
      </c>
      <c r="O17" s="2"/>
    </row>
    <row r="18" spans="1:15" s="71" customFormat="1" ht="30" outlineLevel="2" x14ac:dyDescent="0.2">
      <c r="A18" s="62">
        <f>A16+1</f>
        <v>7</v>
      </c>
      <c r="B18" s="72">
        <f>B16</f>
        <v>10100</v>
      </c>
      <c r="C18" s="82">
        <f t="shared" si="4"/>
        <v>10106</v>
      </c>
      <c r="D18" s="83" t="s">
        <v>157</v>
      </c>
      <c r="E18" s="92" t="s">
        <v>503</v>
      </c>
      <c r="F18" s="85" t="s">
        <v>502</v>
      </c>
      <c r="G18" s="93" t="s">
        <v>504</v>
      </c>
      <c r="H18" s="2"/>
      <c r="I18" s="94">
        <v>17520</v>
      </c>
      <c r="J18" s="170"/>
      <c r="K18" s="170">
        <f t="shared" si="0"/>
        <v>0</v>
      </c>
      <c r="L18" s="184">
        <f t="shared" si="1"/>
        <v>0</v>
      </c>
      <c r="M18" s="2"/>
      <c r="N18" s="95" t="s">
        <v>96</v>
      </c>
      <c r="O18" s="2"/>
    </row>
    <row r="19" spans="1:15" ht="30" customHeight="1" outlineLevel="1" x14ac:dyDescent="0.2">
      <c r="A19" s="62">
        <f t="shared" si="2"/>
        <v>8</v>
      </c>
      <c r="B19" s="72">
        <f t="shared" si="3"/>
        <v>10100</v>
      </c>
      <c r="C19" s="96" t="s">
        <v>0</v>
      </c>
      <c r="D19" s="47">
        <f>C10</f>
        <v>10000</v>
      </c>
      <c r="E19" s="48" t="s">
        <v>13</v>
      </c>
      <c r="F19" s="97">
        <f>B19</f>
        <v>10100</v>
      </c>
      <c r="G19" s="15"/>
      <c r="H19" s="3"/>
      <c r="I19" s="52" t="s">
        <v>0</v>
      </c>
      <c r="J19" s="171"/>
      <c r="K19" s="171">
        <f>SUMIF(B$9:B18,B19,K$9:K18)</f>
        <v>0</v>
      </c>
      <c r="L19" s="185">
        <f t="shared" si="1"/>
        <v>0</v>
      </c>
      <c r="N19" s="98"/>
      <c r="O19" s="3"/>
    </row>
    <row r="20" spans="1:15" ht="8.1" customHeight="1" outlineLevel="1" x14ac:dyDescent="0.2">
      <c r="A20" s="62">
        <f t="shared" si="2"/>
        <v>9</v>
      </c>
      <c r="C20" s="82" t="s">
        <v>0</v>
      </c>
      <c r="D20" s="83"/>
      <c r="E20" s="84" t="s">
        <v>28</v>
      </c>
      <c r="F20" s="85"/>
      <c r="G20" s="86"/>
      <c r="I20" s="87" t="s">
        <v>0</v>
      </c>
      <c r="J20" s="170"/>
      <c r="K20" s="170"/>
      <c r="L20" s="186"/>
      <c r="N20" s="95"/>
    </row>
    <row r="21" spans="1:15" ht="16.5" thickBot="1" x14ac:dyDescent="0.25">
      <c r="A21" s="62">
        <f t="shared" si="2"/>
        <v>10</v>
      </c>
      <c r="C21" s="99" t="s">
        <v>0</v>
      </c>
      <c r="D21" s="16">
        <f>F21</f>
        <v>10000</v>
      </c>
      <c r="E21" s="17" t="s">
        <v>20</v>
      </c>
      <c r="F21" s="100">
        <f>C10</f>
        <v>10000</v>
      </c>
      <c r="G21" s="18"/>
      <c r="H21" s="3"/>
      <c r="I21" s="53" t="s">
        <v>0</v>
      </c>
      <c r="J21" s="173"/>
      <c r="K21" s="173">
        <f>SUMIFS(K$9:K20,$E$9:$E20,"$",$D$9:$D20,$D21)</f>
        <v>0</v>
      </c>
      <c r="L21" s="192">
        <f>IFERROR(K21/$K$1021,0)</f>
        <v>0</v>
      </c>
      <c r="N21" s="101"/>
      <c r="O21" s="3"/>
    </row>
    <row r="22" spans="1:15" ht="7.5" customHeight="1" thickBot="1" x14ac:dyDescent="0.25">
      <c r="A22" s="62">
        <f t="shared" si="2"/>
        <v>11</v>
      </c>
      <c r="C22" s="102" t="s">
        <v>0</v>
      </c>
      <c r="D22" s="103"/>
      <c r="E22" s="104"/>
      <c r="F22" s="105"/>
      <c r="G22" s="106"/>
      <c r="I22" s="107"/>
      <c r="J22" s="108"/>
      <c r="K22" s="108"/>
      <c r="L22" s="109"/>
      <c r="N22" s="110"/>
    </row>
    <row r="23" spans="1:15" ht="19.5" customHeight="1" x14ac:dyDescent="0.2">
      <c r="A23" s="62">
        <f t="shared" si="2"/>
        <v>12</v>
      </c>
      <c r="C23" s="80">
        <f>C10+10000</f>
        <v>20000</v>
      </c>
      <c r="D23" s="37" t="s">
        <v>0</v>
      </c>
      <c r="E23" s="38" t="s">
        <v>0</v>
      </c>
      <c r="F23" s="81" t="s">
        <v>302</v>
      </c>
      <c r="G23" s="39"/>
      <c r="H23" s="1"/>
      <c r="I23" s="50" t="s">
        <v>0</v>
      </c>
      <c r="J23" s="40"/>
      <c r="K23" s="40"/>
      <c r="L23" s="41"/>
      <c r="M23" s="1"/>
      <c r="N23" s="42"/>
      <c r="O23" s="1"/>
    </row>
    <row r="24" spans="1:15" ht="7.5" customHeight="1" x14ac:dyDescent="0.2">
      <c r="A24" s="62">
        <f t="shared" si="2"/>
        <v>13</v>
      </c>
      <c r="C24" s="82"/>
      <c r="D24" s="83"/>
      <c r="E24" s="84" t="s">
        <v>28</v>
      </c>
      <c r="F24" s="85"/>
      <c r="G24" s="86"/>
      <c r="I24" s="87" t="s">
        <v>0</v>
      </c>
      <c r="J24" s="166"/>
      <c r="K24" s="166"/>
      <c r="L24" s="167"/>
      <c r="N24" s="88"/>
    </row>
    <row r="25" spans="1:15" s="91" customFormat="1" ht="30" customHeight="1" outlineLevel="1" x14ac:dyDescent="0.25">
      <c r="A25" s="62">
        <f t="shared" si="2"/>
        <v>14</v>
      </c>
      <c r="B25" s="89">
        <f>C25</f>
        <v>20100</v>
      </c>
      <c r="C25" s="90">
        <v>20100</v>
      </c>
      <c r="D25" s="43" t="s">
        <v>0</v>
      </c>
      <c r="E25" s="44" t="s">
        <v>0</v>
      </c>
      <c r="F25" s="58" t="s">
        <v>303</v>
      </c>
      <c r="G25" s="45"/>
      <c r="H25" s="1"/>
      <c r="I25" s="51" t="s">
        <v>0</v>
      </c>
      <c r="J25" s="175"/>
      <c r="K25" s="175"/>
      <c r="L25" s="169"/>
      <c r="M25" s="1"/>
      <c r="N25" s="46"/>
      <c r="O25" s="1"/>
    </row>
    <row r="26" spans="1:15" s="71" customFormat="1" ht="15" outlineLevel="2" x14ac:dyDescent="0.2">
      <c r="A26" s="62">
        <f t="shared" si="2"/>
        <v>15</v>
      </c>
      <c r="B26" s="72">
        <f>B25</f>
        <v>20100</v>
      </c>
      <c r="C26" s="82">
        <f t="shared" ref="C26:C29" si="5">C25+1</f>
        <v>20101</v>
      </c>
      <c r="D26" s="83" t="s">
        <v>90</v>
      </c>
      <c r="E26" s="180">
        <v>117070</v>
      </c>
      <c r="F26" s="85" t="s">
        <v>799</v>
      </c>
      <c r="G26" s="93" t="s">
        <v>24</v>
      </c>
      <c r="H26" s="2"/>
      <c r="I26" s="94">
        <v>20</v>
      </c>
      <c r="J26" s="170"/>
      <c r="K26" s="170">
        <f t="shared" ref="K26:K29" si="6">ROUND(J26*I26,2)</f>
        <v>0</v>
      </c>
      <c r="L26" s="184">
        <f>IFERROR(K26/$K$1021,0)</f>
        <v>0</v>
      </c>
      <c r="M26" s="2"/>
      <c r="N26" s="95"/>
      <c r="O26" s="2"/>
    </row>
    <row r="27" spans="1:15" s="71" customFormat="1" ht="15" customHeight="1" outlineLevel="2" x14ac:dyDescent="0.2">
      <c r="A27" s="71">
        <f t="shared" ref="A27:A29" si="7">A25+1</f>
        <v>15</v>
      </c>
      <c r="B27" s="72">
        <f t="shared" ref="B27:B29" si="8">B26</f>
        <v>20100</v>
      </c>
      <c r="C27" s="82">
        <f t="shared" si="5"/>
        <v>20102</v>
      </c>
      <c r="D27" s="83" t="s">
        <v>90</v>
      </c>
      <c r="E27" s="180">
        <v>117110</v>
      </c>
      <c r="F27" s="85" t="s">
        <v>800</v>
      </c>
      <c r="G27" s="93" t="s">
        <v>24</v>
      </c>
      <c r="H27" s="2"/>
      <c r="I27" s="94">
        <v>20</v>
      </c>
      <c r="J27" s="170"/>
      <c r="K27" s="170">
        <f t="shared" si="6"/>
        <v>0</v>
      </c>
      <c r="L27" s="184">
        <f>IFERROR(K27/$K$1021,0)</f>
        <v>0</v>
      </c>
      <c r="M27" s="2"/>
      <c r="N27" s="95"/>
      <c r="O27" s="2"/>
    </row>
    <row r="28" spans="1:15" s="71" customFormat="1" ht="15" outlineLevel="2" x14ac:dyDescent="0.2">
      <c r="A28" s="71">
        <f t="shared" si="7"/>
        <v>16</v>
      </c>
      <c r="B28" s="72">
        <f t="shared" si="8"/>
        <v>20100</v>
      </c>
      <c r="C28" s="82">
        <f t="shared" si="5"/>
        <v>20103</v>
      </c>
      <c r="D28" s="83" t="s">
        <v>90</v>
      </c>
      <c r="E28" s="180">
        <v>117130</v>
      </c>
      <c r="F28" s="85" t="s">
        <v>801</v>
      </c>
      <c r="G28" s="93" t="s">
        <v>24</v>
      </c>
      <c r="H28" s="2"/>
      <c r="I28" s="94">
        <v>20</v>
      </c>
      <c r="J28" s="170"/>
      <c r="K28" s="170">
        <f t="shared" si="6"/>
        <v>0</v>
      </c>
      <c r="L28" s="184">
        <f>IFERROR(K28/$K$1021,0)</f>
        <v>0</v>
      </c>
      <c r="M28" s="2"/>
      <c r="N28" s="95"/>
      <c r="O28" s="2"/>
    </row>
    <row r="29" spans="1:15" s="71" customFormat="1" ht="15" outlineLevel="2" x14ac:dyDescent="0.2">
      <c r="A29" s="71">
        <f t="shared" si="7"/>
        <v>16</v>
      </c>
      <c r="B29" s="72">
        <f t="shared" si="8"/>
        <v>20100</v>
      </c>
      <c r="C29" s="82">
        <f t="shared" si="5"/>
        <v>20104</v>
      </c>
      <c r="D29" s="83" t="s">
        <v>90</v>
      </c>
      <c r="E29" s="180">
        <v>117140</v>
      </c>
      <c r="F29" s="85" t="s">
        <v>802</v>
      </c>
      <c r="G29" s="93" t="s">
        <v>24</v>
      </c>
      <c r="H29" s="2"/>
      <c r="I29" s="94">
        <v>5</v>
      </c>
      <c r="J29" s="170"/>
      <c r="K29" s="170">
        <f t="shared" si="6"/>
        <v>0</v>
      </c>
      <c r="L29" s="184">
        <f>IFERROR(K29/$K$1021,0)</f>
        <v>0</v>
      </c>
      <c r="M29" s="2"/>
      <c r="N29" s="95"/>
      <c r="O29" s="2"/>
    </row>
    <row r="30" spans="1:15" ht="30" customHeight="1" outlineLevel="1" x14ac:dyDescent="0.2">
      <c r="A30" s="62" t="e">
        <f>#REF!+1</f>
        <v>#REF!</v>
      </c>
      <c r="B30" s="63">
        <f>B29</f>
        <v>20100</v>
      </c>
      <c r="C30" s="96" t="s">
        <v>0</v>
      </c>
      <c r="D30" s="47">
        <f>C23</f>
        <v>20000</v>
      </c>
      <c r="E30" s="48" t="s">
        <v>13</v>
      </c>
      <c r="F30" s="97">
        <f>B30</f>
        <v>20100</v>
      </c>
      <c r="G30" s="15"/>
      <c r="H30" s="3"/>
      <c r="I30" s="52" t="s">
        <v>0</v>
      </c>
      <c r="J30" s="171"/>
      <c r="K30" s="171">
        <f>SUMIF(B$9:B29,B30,K$9:K29)</f>
        <v>0</v>
      </c>
      <c r="L30" s="185">
        <f>IFERROR(K30/$K$1021,0)</f>
        <v>0</v>
      </c>
      <c r="N30" s="98"/>
      <c r="O30" s="3"/>
    </row>
    <row r="31" spans="1:15" ht="8.1" customHeight="1" outlineLevel="1" x14ac:dyDescent="0.2">
      <c r="A31" s="62" t="e">
        <f>#REF!+1</f>
        <v>#REF!</v>
      </c>
      <c r="C31" s="82" t="s">
        <v>0</v>
      </c>
      <c r="D31" s="83"/>
      <c r="E31" s="84" t="s">
        <v>28</v>
      </c>
      <c r="F31" s="85"/>
      <c r="G31" s="86"/>
      <c r="I31" s="87" t="s">
        <v>0</v>
      </c>
      <c r="J31" s="170"/>
      <c r="K31" s="170"/>
      <c r="L31" s="172"/>
      <c r="N31" s="95"/>
    </row>
    <row r="32" spans="1:15" s="91" customFormat="1" ht="30" customHeight="1" outlineLevel="1" x14ac:dyDescent="0.25">
      <c r="A32" s="62">
        <f>A23+1</f>
        <v>13</v>
      </c>
      <c r="B32" s="89">
        <f>C32</f>
        <v>20200</v>
      </c>
      <c r="C32" s="90">
        <v>20200</v>
      </c>
      <c r="D32" s="43" t="s">
        <v>0</v>
      </c>
      <c r="E32" s="44" t="s">
        <v>0</v>
      </c>
      <c r="F32" s="58" t="s">
        <v>462</v>
      </c>
      <c r="G32" s="45"/>
      <c r="H32" s="1"/>
      <c r="I32" s="51" t="s">
        <v>0</v>
      </c>
      <c r="J32" s="175"/>
      <c r="K32" s="175"/>
      <c r="L32" s="169"/>
      <c r="M32" s="1"/>
      <c r="N32" s="46"/>
      <c r="O32" s="1"/>
    </row>
    <row r="33" spans="1:15" s="71" customFormat="1" ht="15" outlineLevel="2" x14ac:dyDescent="0.2">
      <c r="A33" s="71" t="e">
        <f>#REF!+1</f>
        <v>#REF!</v>
      </c>
      <c r="B33" s="72">
        <f>B32</f>
        <v>20200</v>
      </c>
      <c r="C33" s="82">
        <f t="shared" ref="C33" si="9">C32+1</f>
        <v>20201</v>
      </c>
      <c r="D33" s="83" t="s">
        <v>90</v>
      </c>
      <c r="E33" s="180">
        <v>117070</v>
      </c>
      <c r="F33" s="85" t="s">
        <v>298</v>
      </c>
      <c r="G33" s="93" t="s">
        <v>24</v>
      </c>
      <c r="H33" s="2"/>
      <c r="I33" s="94">
        <v>8</v>
      </c>
      <c r="J33" s="170"/>
      <c r="K33" s="170">
        <f t="shared" ref="K33" si="10">ROUND(J33*I33,2)</f>
        <v>0</v>
      </c>
      <c r="L33" s="184">
        <f>IFERROR(K33/$K$1021,0)</f>
        <v>0</v>
      </c>
      <c r="M33" s="2"/>
      <c r="N33" s="95"/>
      <c r="O33" s="2"/>
    </row>
    <row r="34" spans="1:15" ht="30" customHeight="1" outlineLevel="1" x14ac:dyDescent="0.2">
      <c r="A34" s="62" t="e">
        <f>#REF!+1</f>
        <v>#REF!</v>
      </c>
      <c r="B34" s="63">
        <f>B33</f>
        <v>20200</v>
      </c>
      <c r="C34" s="96" t="s">
        <v>0</v>
      </c>
      <c r="D34" s="47">
        <f>C23</f>
        <v>20000</v>
      </c>
      <c r="E34" s="48" t="s">
        <v>13</v>
      </c>
      <c r="F34" s="97">
        <f>B34</f>
        <v>20200</v>
      </c>
      <c r="G34" s="15"/>
      <c r="H34" s="3"/>
      <c r="I34" s="52" t="s">
        <v>0</v>
      </c>
      <c r="J34" s="171"/>
      <c r="K34" s="171">
        <f>SUMIF(B$9:B33,B34,K$9:K33)</f>
        <v>0</v>
      </c>
      <c r="L34" s="185">
        <f>IFERROR(K34/$K$1021,0)</f>
        <v>0</v>
      </c>
      <c r="N34" s="98"/>
      <c r="O34" s="3"/>
    </row>
    <row r="35" spans="1:15" ht="8.1" customHeight="1" outlineLevel="1" x14ac:dyDescent="0.2">
      <c r="A35" s="62" t="e">
        <f>#REF!+1</f>
        <v>#REF!</v>
      </c>
      <c r="C35" s="82" t="s">
        <v>0</v>
      </c>
      <c r="D35" s="83"/>
      <c r="E35" s="84" t="s">
        <v>28</v>
      </c>
      <c r="F35" s="85"/>
      <c r="G35" s="86"/>
      <c r="I35" s="87" t="s">
        <v>0</v>
      </c>
      <c r="J35" s="170"/>
      <c r="K35" s="170"/>
      <c r="L35" s="186"/>
      <c r="N35" s="95"/>
    </row>
    <row r="36" spans="1:15" ht="16.5" thickBot="1" x14ac:dyDescent="0.25">
      <c r="A36" s="62" t="e">
        <f>#REF!+1</f>
        <v>#REF!</v>
      </c>
      <c r="C36" s="99" t="s">
        <v>0</v>
      </c>
      <c r="D36" s="16">
        <f>F36</f>
        <v>20000</v>
      </c>
      <c r="E36" s="17" t="s">
        <v>20</v>
      </c>
      <c r="F36" s="100">
        <f>C23</f>
        <v>20000</v>
      </c>
      <c r="G36" s="18"/>
      <c r="H36" s="3"/>
      <c r="I36" s="53" t="s">
        <v>0</v>
      </c>
      <c r="J36" s="173"/>
      <c r="K36" s="173">
        <f>SUMIFS(K$9:K35,E$9:E35,"$",D$9:D35,D36)</f>
        <v>0</v>
      </c>
      <c r="L36" s="192">
        <f>IFERROR(K36/$K$1021,0)</f>
        <v>0</v>
      </c>
      <c r="N36" s="101"/>
      <c r="O36" s="3"/>
    </row>
    <row r="37" spans="1:15" ht="7.5" customHeight="1" thickBot="1" x14ac:dyDescent="0.25">
      <c r="A37" s="62" t="e">
        <f>A36+1</f>
        <v>#REF!</v>
      </c>
      <c r="C37" s="102" t="s">
        <v>0</v>
      </c>
      <c r="D37" s="103"/>
      <c r="E37" s="104"/>
      <c r="F37" s="105"/>
      <c r="G37" s="106"/>
      <c r="I37" s="107"/>
      <c r="J37" s="108"/>
      <c r="K37" s="108"/>
      <c r="L37" s="109"/>
      <c r="N37" s="110"/>
    </row>
    <row r="38" spans="1:15" x14ac:dyDescent="0.2">
      <c r="A38" s="62" t="e">
        <f>A37+1</f>
        <v>#REF!</v>
      </c>
      <c r="C38" s="80">
        <f>C23+10000</f>
        <v>30000</v>
      </c>
      <c r="D38" s="37" t="s">
        <v>0</v>
      </c>
      <c r="E38" s="38" t="s">
        <v>0</v>
      </c>
      <c r="F38" s="81" t="s">
        <v>305</v>
      </c>
      <c r="G38" s="39"/>
      <c r="H38" s="1"/>
      <c r="I38" s="50" t="s">
        <v>0</v>
      </c>
      <c r="J38" s="40"/>
      <c r="K38" s="40"/>
      <c r="L38" s="41"/>
      <c r="M38" s="1"/>
      <c r="N38" s="42"/>
      <c r="O38" s="1"/>
    </row>
    <row r="39" spans="1:15" ht="7.5" customHeight="1" x14ac:dyDescent="0.2">
      <c r="C39" s="82" t="s">
        <v>0</v>
      </c>
      <c r="D39" s="83"/>
      <c r="E39" s="84" t="s">
        <v>28</v>
      </c>
      <c r="F39" s="85"/>
      <c r="G39" s="86"/>
      <c r="I39" s="87" t="s">
        <v>0</v>
      </c>
      <c r="J39" s="166"/>
      <c r="K39" s="166"/>
      <c r="L39" s="167"/>
      <c r="N39" s="88"/>
    </row>
    <row r="40" spans="1:15" s="91" customFormat="1" ht="30" customHeight="1" outlineLevel="1" x14ac:dyDescent="0.25">
      <c r="A40" s="62" t="e">
        <f>A38+1</f>
        <v>#REF!</v>
      </c>
      <c r="B40" s="89">
        <f>C40</f>
        <v>30100</v>
      </c>
      <c r="C40" s="90">
        <f>C38+100</f>
        <v>30100</v>
      </c>
      <c r="D40" s="43" t="s">
        <v>0</v>
      </c>
      <c r="E40" s="44" t="s">
        <v>0</v>
      </c>
      <c r="F40" s="49" t="s">
        <v>306</v>
      </c>
      <c r="G40" s="45"/>
      <c r="H40" s="1"/>
      <c r="I40" s="51" t="s">
        <v>0</v>
      </c>
      <c r="J40" s="175"/>
      <c r="K40" s="175"/>
      <c r="L40" s="169"/>
      <c r="M40" s="1"/>
      <c r="N40" s="46"/>
      <c r="O40" s="1"/>
    </row>
    <row r="41" spans="1:15" s="71" customFormat="1" ht="15" outlineLevel="2" x14ac:dyDescent="0.2">
      <c r="A41" s="71" t="e">
        <f>A40+1</f>
        <v>#REF!</v>
      </c>
      <c r="B41" s="72">
        <f>B40</f>
        <v>30100</v>
      </c>
      <c r="C41" s="82">
        <f t="shared" ref="C41" si="11">C40+1</f>
        <v>30101</v>
      </c>
      <c r="D41" s="83" t="s">
        <v>157</v>
      </c>
      <c r="E41" s="92" t="s">
        <v>117</v>
      </c>
      <c r="F41" s="85" t="s">
        <v>118</v>
      </c>
      <c r="G41" s="93" t="s">
        <v>25</v>
      </c>
      <c r="H41" s="2"/>
      <c r="I41" s="94">
        <v>5593.89</v>
      </c>
      <c r="J41" s="170"/>
      <c r="K41" s="170">
        <f t="shared" ref="K41:K42" si="12">ROUND(J41*I41,2)</f>
        <v>0</v>
      </c>
      <c r="L41" s="184">
        <f>IFERROR(K41/$K$1021,0)</f>
        <v>0</v>
      </c>
      <c r="M41" s="2"/>
      <c r="N41" s="95"/>
      <c r="O41" s="2"/>
    </row>
    <row r="42" spans="1:15" s="71" customFormat="1" ht="15" outlineLevel="2" x14ac:dyDescent="0.2">
      <c r="A42" s="71" t="e">
        <f>A41+1</f>
        <v>#REF!</v>
      </c>
      <c r="B42" s="72">
        <f>B41</f>
        <v>30100</v>
      </c>
      <c r="C42" s="82">
        <f>C41+1</f>
        <v>30102</v>
      </c>
      <c r="D42" s="83" t="s">
        <v>90</v>
      </c>
      <c r="E42" s="180">
        <v>3401010</v>
      </c>
      <c r="F42" s="112" t="str">
        <f xml:space="preserve"> UPPER("Terra vegetal orgânica comum")</f>
        <v>TERRA VEGETAL ORGÂNICA COMUM</v>
      </c>
      <c r="G42" s="93" t="s">
        <v>26</v>
      </c>
      <c r="H42" s="2"/>
      <c r="I42" s="94">
        <v>559.38900000000001</v>
      </c>
      <c r="J42" s="170"/>
      <c r="K42" s="170">
        <f t="shared" si="12"/>
        <v>0</v>
      </c>
      <c r="L42" s="184">
        <f>IFERROR(K42/$K$1021,0)</f>
        <v>0</v>
      </c>
      <c r="M42" s="2"/>
      <c r="N42" s="95"/>
      <c r="O42" s="2"/>
    </row>
    <row r="43" spans="1:15" ht="30" customHeight="1" outlineLevel="1" x14ac:dyDescent="0.2">
      <c r="A43" s="62" t="e">
        <f>#REF!+1</f>
        <v>#REF!</v>
      </c>
      <c r="B43" s="63">
        <f>B42</f>
        <v>30100</v>
      </c>
      <c r="C43" s="96" t="s">
        <v>0</v>
      </c>
      <c r="D43" s="47">
        <f>C38</f>
        <v>30000</v>
      </c>
      <c r="E43" s="48" t="s">
        <v>13</v>
      </c>
      <c r="F43" s="97">
        <f>B43</f>
        <v>30100</v>
      </c>
      <c r="G43" s="15"/>
      <c r="H43" s="3"/>
      <c r="I43" s="52" t="s">
        <v>0</v>
      </c>
      <c r="J43" s="171"/>
      <c r="K43" s="171">
        <f>SUMIF(B$9:B42,B43,K$9:K42)</f>
        <v>0</v>
      </c>
      <c r="L43" s="185">
        <f>IFERROR(K43/$K$1021,0)</f>
        <v>0</v>
      </c>
      <c r="N43" s="98"/>
      <c r="O43" s="3"/>
    </row>
    <row r="44" spans="1:15" ht="8.1" customHeight="1" outlineLevel="1" x14ac:dyDescent="0.2">
      <c r="C44" s="82" t="s">
        <v>0</v>
      </c>
      <c r="D44" s="83"/>
      <c r="E44" s="84" t="s">
        <v>28</v>
      </c>
      <c r="F44" s="85"/>
      <c r="G44" s="86"/>
      <c r="I44" s="87" t="s">
        <v>0</v>
      </c>
      <c r="J44" s="170"/>
      <c r="K44" s="170"/>
      <c r="L44" s="172"/>
      <c r="N44" s="88"/>
    </row>
    <row r="45" spans="1:15" s="91" customFormat="1" ht="30" customHeight="1" outlineLevel="1" x14ac:dyDescent="0.25">
      <c r="A45" s="62" t="e">
        <f>A38+1</f>
        <v>#REF!</v>
      </c>
      <c r="B45" s="89">
        <f>C45</f>
        <v>30200</v>
      </c>
      <c r="C45" s="90">
        <f>C40+100</f>
        <v>30200</v>
      </c>
      <c r="D45" s="43" t="s">
        <v>0</v>
      </c>
      <c r="E45" s="44" t="s">
        <v>0</v>
      </c>
      <c r="F45" s="49" t="s">
        <v>307</v>
      </c>
      <c r="G45" s="45"/>
      <c r="H45" s="1"/>
      <c r="I45" s="51" t="s">
        <v>0</v>
      </c>
      <c r="J45" s="175"/>
      <c r="K45" s="175"/>
      <c r="L45" s="187"/>
      <c r="M45" s="1"/>
      <c r="N45" s="46"/>
      <c r="O45" s="1"/>
    </row>
    <row r="46" spans="1:15" s="71" customFormat="1" ht="30" outlineLevel="2" x14ac:dyDescent="0.2">
      <c r="A46" s="71" t="e">
        <f>#REF!+1</f>
        <v>#REF!</v>
      </c>
      <c r="B46" s="72">
        <f>B45</f>
        <v>30200</v>
      </c>
      <c r="C46" s="82">
        <f t="shared" ref="C46" si="13">C45+1</f>
        <v>30201</v>
      </c>
      <c r="D46" s="83" t="s">
        <v>157</v>
      </c>
      <c r="E46" s="92" t="s">
        <v>206</v>
      </c>
      <c r="F46" s="85" t="s">
        <v>205</v>
      </c>
      <c r="G46" s="93" t="s">
        <v>24</v>
      </c>
      <c r="H46" s="2"/>
      <c r="I46" s="94">
        <v>184</v>
      </c>
      <c r="J46" s="170"/>
      <c r="K46" s="170">
        <f t="shared" ref="K46:K81" si="14">ROUND(J46*I46,2)</f>
        <v>0</v>
      </c>
      <c r="L46" s="184">
        <f t="shared" ref="L46:L82" si="15">IFERROR(K46/$K$1021,0)</f>
        <v>0</v>
      </c>
      <c r="M46" s="2"/>
      <c r="N46" s="95"/>
      <c r="O46" s="2"/>
    </row>
    <row r="47" spans="1:15" s="71" customFormat="1" ht="15" outlineLevel="2" x14ac:dyDescent="0.2">
      <c r="A47" s="71" t="e">
        <f t="shared" ref="A47:A52" si="16">A33+1</f>
        <v>#REF!</v>
      </c>
      <c r="B47" s="72">
        <f>B46</f>
        <v>30200</v>
      </c>
      <c r="C47" s="82">
        <f>C46+1</f>
        <v>30202</v>
      </c>
      <c r="D47" s="83" t="s">
        <v>90</v>
      </c>
      <c r="E47" s="92" t="s">
        <v>549</v>
      </c>
      <c r="F47" s="85" t="s">
        <v>253</v>
      </c>
      <c r="G47" s="93" t="s">
        <v>24</v>
      </c>
      <c r="H47" s="2"/>
      <c r="I47" s="94">
        <v>205</v>
      </c>
      <c r="J47" s="170"/>
      <c r="K47" s="170">
        <f t="shared" si="14"/>
        <v>0</v>
      </c>
      <c r="L47" s="184">
        <f t="shared" si="15"/>
        <v>0</v>
      </c>
      <c r="M47" s="2"/>
      <c r="N47" s="95"/>
      <c r="O47" s="2"/>
    </row>
    <row r="48" spans="1:15" s="71" customFormat="1" ht="15" outlineLevel="2" x14ac:dyDescent="0.2">
      <c r="A48" s="71" t="e">
        <f t="shared" si="16"/>
        <v>#REF!</v>
      </c>
      <c r="B48" s="72">
        <f t="shared" ref="B48:B81" si="17">B47</f>
        <v>30200</v>
      </c>
      <c r="C48" s="82">
        <f t="shared" ref="C48:C81" si="18">C47+1</f>
        <v>30203</v>
      </c>
      <c r="D48" s="83" t="s">
        <v>540</v>
      </c>
      <c r="E48" s="180" t="s">
        <v>541</v>
      </c>
      <c r="F48" s="85" t="s">
        <v>577</v>
      </c>
      <c r="G48" s="93" t="s">
        <v>24</v>
      </c>
      <c r="H48" s="2"/>
      <c r="I48" s="94">
        <v>17</v>
      </c>
      <c r="J48" s="170"/>
      <c r="K48" s="170">
        <f t="shared" si="14"/>
        <v>0</v>
      </c>
      <c r="L48" s="184">
        <f t="shared" si="15"/>
        <v>0</v>
      </c>
      <c r="M48" s="2"/>
      <c r="N48" s="95"/>
      <c r="O48" s="2"/>
    </row>
    <row r="49" spans="1:15" s="71" customFormat="1" ht="15" outlineLevel="2" x14ac:dyDescent="0.2">
      <c r="A49" s="71" t="e">
        <f t="shared" si="16"/>
        <v>#REF!</v>
      </c>
      <c r="B49" s="72">
        <f t="shared" si="17"/>
        <v>30200</v>
      </c>
      <c r="C49" s="82">
        <f t="shared" si="18"/>
        <v>30204</v>
      </c>
      <c r="D49" s="83" t="s">
        <v>540</v>
      </c>
      <c r="E49" s="180" t="s">
        <v>542</v>
      </c>
      <c r="F49" s="85" t="s">
        <v>578</v>
      </c>
      <c r="G49" s="93" t="s">
        <v>24</v>
      </c>
      <c r="H49" s="2"/>
      <c r="I49" s="94">
        <v>10</v>
      </c>
      <c r="J49" s="170"/>
      <c r="K49" s="170">
        <f t="shared" si="14"/>
        <v>0</v>
      </c>
      <c r="L49" s="184">
        <f t="shared" si="15"/>
        <v>0</v>
      </c>
      <c r="M49" s="2"/>
      <c r="N49" s="95"/>
      <c r="O49" s="2"/>
    </row>
    <row r="50" spans="1:15" s="71" customFormat="1" ht="15" outlineLevel="2" x14ac:dyDescent="0.2">
      <c r="A50" s="71" t="e">
        <f t="shared" si="16"/>
        <v>#REF!</v>
      </c>
      <c r="B50" s="72">
        <f t="shared" si="17"/>
        <v>30200</v>
      </c>
      <c r="C50" s="82">
        <f t="shared" si="18"/>
        <v>30205</v>
      </c>
      <c r="D50" s="83" t="s">
        <v>540</v>
      </c>
      <c r="E50" s="180" t="s">
        <v>543</v>
      </c>
      <c r="F50" s="85" t="s">
        <v>576</v>
      </c>
      <c r="G50" s="93" t="s">
        <v>24</v>
      </c>
      <c r="H50" s="2"/>
      <c r="I50" s="94">
        <v>9</v>
      </c>
      <c r="J50" s="170"/>
      <c r="K50" s="170">
        <f t="shared" si="14"/>
        <v>0</v>
      </c>
      <c r="L50" s="184">
        <f t="shared" si="15"/>
        <v>0</v>
      </c>
      <c r="M50" s="2"/>
      <c r="N50" s="95"/>
      <c r="O50" s="2"/>
    </row>
    <row r="51" spans="1:15" s="71" customFormat="1" ht="15" outlineLevel="2" x14ac:dyDescent="0.2">
      <c r="A51" s="71" t="e">
        <f t="shared" si="16"/>
        <v>#REF!</v>
      </c>
      <c r="B51" s="72">
        <f t="shared" si="17"/>
        <v>30200</v>
      </c>
      <c r="C51" s="82">
        <f t="shared" si="18"/>
        <v>30206</v>
      </c>
      <c r="D51" s="83" t="s">
        <v>540</v>
      </c>
      <c r="E51" s="180" t="s">
        <v>544</v>
      </c>
      <c r="F51" s="85" t="s">
        <v>579</v>
      </c>
      <c r="G51" s="93" t="s">
        <v>24</v>
      </c>
      <c r="H51" s="2"/>
      <c r="I51" s="94">
        <v>11</v>
      </c>
      <c r="J51" s="170"/>
      <c r="K51" s="170">
        <f t="shared" si="14"/>
        <v>0</v>
      </c>
      <c r="L51" s="184">
        <f t="shared" si="15"/>
        <v>0</v>
      </c>
      <c r="M51" s="2"/>
      <c r="N51" s="95"/>
      <c r="O51" s="2"/>
    </row>
    <row r="52" spans="1:15" s="71" customFormat="1" ht="15" outlineLevel="2" x14ac:dyDescent="0.2">
      <c r="A52" s="71" t="e">
        <f t="shared" si="16"/>
        <v>#REF!</v>
      </c>
      <c r="B52" s="72">
        <f t="shared" si="17"/>
        <v>30200</v>
      </c>
      <c r="C52" s="82">
        <f t="shared" si="18"/>
        <v>30207</v>
      </c>
      <c r="D52" s="83" t="s">
        <v>540</v>
      </c>
      <c r="E52" s="180" t="s">
        <v>545</v>
      </c>
      <c r="F52" s="85" t="s">
        <v>580</v>
      </c>
      <c r="G52" s="93" t="s">
        <v>24</v>
      </c>
      <c r="H52" s="2"/>
      <c r="I52" s="94">
        <v>10</v>
      </c>
      <c r="J52" s="170"/>
      <c r="K52" s="170">
        <f t="shared" si="14"/>
        <v>0</v>
      </c>
      <c r="L52" s="184">
        <f t="shared" si="15"/>
        <v>0</v>
      </c>
      <c r="M52" s="2"/>
      <c r="N52" s="95"/>
      <c r="O52" s="2"/>
    </row>
    <row r="53" spans="1:15" s="71" customFormat="1" ht="15" outlineLevel="2" x14ac:dyDescent="0.2">
      <c r="A53" s="71" t="e">
        <f>A40+1</f>
        <v>#REF!</v>
      </c>
      <c r="B53" s="72">
        <f t="shared" si="17"/>
        <v>30200</v>
      </c>
      <c r="C53" s="82">
        <f t="shared" si="18"/>
        <v>30208</v>
      </c>
      <c r="D53" s="83" t="s">
        <v>540</v>
      </c>
      <c r="E53" s="180" t="s">
        <v>546</v>
      </c>
      <c r="F53" s="85" t="s">
        <v>581</v>
      </c>
      <c r="G53" s="93" t="s">
        <v>24</v>
      </c>
      <c r="H53" s="2"/>
      <c r="I53" s="94">
        <v>9</v>
      </c>
      <c r="J53" s="170"/>
      <c r="K53" s="170">
        <f t="shared" si="14"/>
        <v>0</v>
      </c>
      <c r="L53" s="184">
        <f t="shared" si="15"/>
        <v>0</v>
      </c>
      <c r="M53" s="2"/>
      <c r="N53" s="95"/>
      <c r="O53" s="2"/>
    </row>
    <row r="54" spans="1:15" s="71" customFormat="1" ht="15" outlineLevel="2" x14ac:dyDescent="0.2">
      <c r="A54" s="71" t="e">
        <f>A41+1</f>
        <v>#REF!</v>
      </c>
      <c r="B54" s="72">
        <f t="shared" si="17"/>
        <v>30200</v>
      </c>
      <c r="C54" s="82">
        <f t="shared" si="18"/>
        <v>30209</v>
      </c>
      <c r="D54" s="83" t="s">
        <v>540</v>
      </c>
      <c r="E54" s="180" t="s">
        <v>547</v>
      </c>
      <c r="F54" s="85" t="s">
        <v>582</v>
      </c>
      <c r="G54" s="93" t="s">
        <v>24</v>
      </c>
      <c r="H54" s="2"/>
      <c r="I54" s="94">
        <v>13</v>
      </c>
      <c r="J54" s="170"/>
      <c r="K54" s="170">
        <f t="shared" si="14"/>
        <v>0</v>
      </c>
      <c r="L54" s="184">
        <f t="shared" si="15"/>
        <v>0</v>
      </c>
      <c r="M54" s="2"/>
      <c r="N54" s="95"/>
      <c r="O54" s="2"/>
    </row>
    <row r="55" spans="1:15" s="71" customFormat="1" ht="15" outlineLevel="2" x14ac:dyDescent="0.2">
      <c r="A55" s="71" t="e">
        <f t="shared" ref="A55:A63" si="19">A43+1</f>
        <v>#REF!</v>
      </c>
      <c r="B55" s="72">
        <f t="shared" si="17"/>
        <v>30200</v>
      </c>
      <c r="C55" s="82">
        <f t="shared" si="18"/>
        <v>30210</v>
      </c>
      <c r="D55" s="83" t="s">
        <v>90</v>
      </c>
      <c r="E55" s="180" t="s">
        <v>548</v>
      </c>
      <c r="F55" s="85" t="s">
        <v>574</v>
      </c>
      <c r="G55" s="93" t="s">
        <v>24</v>
      </c>
      <c r="H55" s="2"/>
      <c r="I55" s="94">
        <v>5</v>
      </c>
      <c r="J55" s="170"/>
      <c r="K55" s="170">
        <f t="shared" si="14"/>
        <v>0</v>
      </c>
      <c r="L55" s="184">
        <f t="shared" si="15"/>
        <v>0</v>
      </c>
      <c r="M55" s="2"/>
      <c r="N55" s="95"/>
      <c r="O55" s="2"/>
    </row>
    <row r="56" spans="1:15" s="71" customFormat="1" ht="15" outlineLevel="2" x14ac:dyDescent="0.2">
      <c r="A56" s="71">
        <f t="shared" si="19"/>
        <v>1</v>
      </c>
      <c r="B56" s="72">
        <f t="shared" si="17"/>
        <v>30200</v>
      </c>
      <c r="C56" s="82">
        <f t="shared" si="18"/>
        <v>30211</v>
      </c>
      <c r="D56" s="83" t="s">
        <v>90</v>
      </c>
      <c r="E56" s="180" t="s">
        <v>550</v>
      </c>
      <c r="F56" s="85" t="s">
        <v>575</v>
      </c>
      <c r="G56" s="93" t="s">
        <v>24</v>
      </c>
      <c r="H56" s="2"/>
      <c r="I56" s="94">
        <v>118</v>
      </c>
      <c r="J56" s="170"/>
      <c r="K56" s="170">
        <f t="shared" si="14"/>
        <v>0</v>
      </c>
      <c r="L56" s="184">
        <f t="shared" si="15"/>
        <v>0</v>
      </c>
      <c r="M56" s="2"/>
      <c r="N56" s="95"/>
      <c r="O56" s="2"/>
    </row>
    <row r="57" spans="1:15" s="71" customFormat="1" ht="15" outlineLevel="2" x14ac:dyDescent="0.2">
      <c r="A57" s="71" t="e">
        <f t="shared" si="19"/>
        <v>#REF!</v>
      </c>
      <c r="B57" s="72">
        <f t="shared" si="17"/>
        <v>30200</v>
      </c>
      <c r="C57" s="82">
        <f t="shared" si="18"/>
        <v>30212</v>
      </c>
      <c r="D57" s="83" t="s">
        <v>540</v>
      </c>
      <c r="E57" s="180" t="s">
        <v>551</v>
      </c>
      <c r="F57" s="85" t="s">
        <v>583</v>
      </c>
      <c r="G57" s="93" t="s">
        <v>24</v>
      </c>
      <c r="H57" s="2"/>
      <c r="I57" s="94">
        <v>57</v>
      </c>
      <c r="J57" s="170"/>
      <c r="K57" s="170">
        <f t="shared" si="14"/>
        <v>0</v>
      </c>
      <c r="L57" s="184">
        <f t="shared" si="15"/>
        <v>0</v>
      </c>
      <c r="M57" s="2"/>
      <c r="N57" s="95"/>
      <c r="O57" s="2"/>
    </row>
    <row r="58" spans="1:15" s="71" customFormat="1" ht="15" outlineLevel="2" x14ac:dyDescent="0.2">
      <c r="A58" s="71" t="e">
        <f t="shared" si="19"/>
        <v>#REF!</v>
      </c>
      <c r="B58" s="72">
        <f t="shared" si="17"/>
        <v>30200</v>
      </c>
      <c r="C58" s="82">
        <f t="shared" si="18"/>
        <v>30213</v>
      </c>
      <c r="D58" s="83" t="s">
        <v>540</v>
      </c>
      <c r="E58" s="180" t="s">
        <v>552</v>
      </c>
      <c r="F58" s="85" t="s">
        <v>585</v>
      </c>
      <c r="G58" s="93" t="s">
        <v>24</v>
      </c>
      <c r="H58" s="2"/>
      <c r="I58" s="94">
        <v>13</v>
      </c>
      <c r="J58" s="170"/>
      <c r="K58" s="170">
        <f t="shared" si="14"/>
        <v>0</v>
      </c>
      <c r="L58" s="184">
        <f t="shared" si="15"/>
        <v>0</v>
      </c>
      <c r="M58" s="2"/>
      <c r="N58" s="95"/>
      <c r="O58" s="2"/>
    </row>
    <row r="59" spans="1:15" s="71" customFormat="1" ht="15" outlineLevel="2" x14ac:dyDescent="0.2">
      <c r="A59" s="71" t="e">
        <f t="shared" si="19"/>
        <v>#REF!</v>
      </c>
      <c r="B59" s="72">
        <f t="shared" si="17"/>
        <v>30200</v>
      </c>
      <c r="C59" s="82">
        <f t="shared" si="18"/>
        <v>30214</v>
      </c>
      <c r="D59" s="83" t="s">
        <v>540</v>
      </c>
      <c r="E59" s="180" t="s">
        <v>610</v>
      </c>
      <c r="F59" s="85" t="s">
        <v>584</v>
      </c>
      <c r="G59" s="93" t="s">
        <v>24</v>
      </c>
      <c r="H59" s="2"/>
      <c r="I59" s="94">
        <v>41</v>
      </c>
      <c r="J59" s="170"/>
      <c r="K59" s="170">
        <f t="shared" si="14"/>
        <v>0</v>
      </c>
      <c r="L59" s="184">
        <f t="shared" si="15"/>
        <v>0</v>
      </c>
      <c r="M59" s="2"/>
      <c r="N59" s="95"/>
      <c r="O59" s="2"/>
    </row>
    <row r="60" spans="1:15" s="71" customFormat="1" ht="15" outlineLevel="2" x14ac:dyDescent="0.2">
      <c r="A60" s="71" t="e">
        <f t="shared" si="19"/>
        <v>#REF!</v>
      </c>
      <c r="B60" s="72">
        <f t="shared" si="17"/>
        <v>30200</v>
      </c>
      <c r="C60" s="82">
        <f t="shared" si="18"/>
        <v>30215</v>
      </c>
      <c r="D60" s="83" t="s">
        <v>540</v>
      </c>
      <c r="E60" s="180" t="s">
        <v>553</v>
      </c>
      <c r="F60" s="85" t="s">
        <v>586</v>
      </c>
      <c r="G60" s="93" t="s">
        <v>24</v>
      </c>
      <c r="H60" s="2"/>
      <c r="I60" s="94">
        <v>33</v>
      </c>
      <c r="J60" s="170"/>
      <c r="K60" s="170">
        <f t="shared" si="14"/>
        <v>0</v>
      </c>
      <c r="L60" s="184">
        <f t="shared" si="15"/>
        <v>0</v>
      </c>
      <c r="M60" s="2"/>
      <c r="N60" s="95"/>
      <c r="O60" s="2"/>
    </row>
    <row r="61" spans="1:15" s="71" customFormat="1" ht="15" outlineLevel="2" x14ac:dyDescent="0.2">
      <c r="A61" s="71" t="e">
        <f t="shared" si="19"/>
        <v>#REF!</v>
      </c>
      <c r="B61" s="72">
        <f t="shared" si="17"/>
        <v>30200</v>
      </c>
      <c r="C61" s="82">
        <f t="shared" si="18"/>
        <v>30216</v>
      </c>
      <c r="D61" s="83" t="s">
        <v>111</v>
      </c>
      <c r="E61" s="180" t="s">
        <v>554</v>
      </c>
      <c r="F61" s="85" t="s">
        <v>573</v>
      </c>
      <c r="G61" s="93" t="s">
        <v>24</v>
      </c>
      <c r="H61" s="2"/>
      <c r="I61" s="94">
        <v>69</v>
      </c>
      <c r="J61" s="170"/>
      <c r="K61" s="170">
        <f t="shared" si="14"/>
        <v>0</v>
      </c>
      <c r="L61" s="184">
        <f t="shared" si="15"/>
        <v>0</v>
      </c>
      <c r="M61" s="2"/>
      <c r="N61" s="95"/>
      <c r="O61" s="2"/>
    </row>
    <row r="62" spans="1:15" s="71" customFormat="1" ht="15" outlineLevel="2" x14ac:dyDescent="0.2">
      <c r="A62" s="71" t="e">
        <f t="shared" si="19"/>
        <v>#REF!</v>
      </c>
      <c r="B62" s="72">
        <f t="shared" si="17"/>
        <v>30200</v>
      </c>
      <c r="C62" s="82">
        <f t="shared" si="18"/>
        <v>30217</v>
      </c>
      <c r="D62" s="83" t="s">
        <v>540</v>
      </c>
      <c r="E62" s="180" t="s">
        <v>555</v>
      </c>
      <c r="F62" s="85" t="s">
        <v>587</v>
      </c>
      <c r="G62" s="93" t="s">
        <v>24</v>
      </c>
      <c r="H62" s="2"/>
      <c r="I62" s="94">
        <v>211</v>
      </c>
      <c r="J62" s="170"/>
      <c r="K62" s="170">
        <f t="shared" si="14"/>
        <v>0</v>
      </c>
      <c r="L62" s="184">
        <f t="shared" si="15"/>
        <v>0</v>
      </c>
      <c r="M62" s="2"/>
      <c r="N62" s="95"/>
      <c r="O62" s="2"/>
    </row>
    <row r="63" spans="1:15" s="71" customFormat="1" ht="15" outlineLevel="2" x14ac:dyDescent="0.2">
      <c r="A63" s="71" t="e">
        <f t="shared" si="19"/>
        <v>#REF!</v>
      </c>
      <c r="B63" s="72">
        <f t="shared" si="17"/>
        <v>30200</v>
      </c>
      <c r="C63" s="82">
        <f t="shared" si="18"/>
        <v>30218</v>
      </c>
      <c r="D63" s="83" t="s">
        <v>540</v>
      </c>
      <c r="E63" s="180" t="s">
        <v>556</v>
      </c>
      <c r="F63" s="85" t="s">
        <v>588</v>
      </c>
      <c r="G63" s="93" t="s">
        <v>24</v>
      </c>
      <c r="H63" s="2"/>
      <c r="I63" s="94">
        <v>36</v>
      </c>
      <c r="J63" s="170"/>
      <c r="K63" s="170">
        <f t="shared" si="14"/>
        <v>0</v>
      </c>
      <c r="L63" s="184">
        <f t="shared" si="15"/>
        <v>0</v>
      </c>
      <c r="M63" s="2"/>
      <c r="N63" s="95"/>
      <c r="O63" s="2"/>
    </row>
    <row r="64" spans="1:15" s="71" customFormat="1" ht="15" outlineLevel="2" x14ac:dyDescent="0.2">
      <c r="A64" s="71" t="e">
        <f>#REF!+1</f>
        <v>#REF!</v>
      </c>
      <c r="B64" s="72">
        <f t="shared" si="17"/>
        <v>30200</v>
      </c>
      <c r="C64" s="82">
        <f t="shared" si="18"/>
        <v>30219</v>
      </c>
      <c r="D64" s="83" t="s">
        <v>540</v>
      </c>
      <c r="E64" s="180" t="s">
        <v>557</v>
      </c>
      <c r="F64" s="85" t="s">
        <v>589</v>
      </c>
      <c r="G64" s="93" t="s">
        <v>24</v>
      </c>
      <c r="H64" s="2"/>
      <c r="I64" s="94">
        <v>200</v>
      </c>
      <c r="J64" s="170"/>
      <c r="K64" s="170">
        <f t="shared" si="14"/>
        <v>0</v>
      </c>
      <c r="L64" s="184">
        <f t="shared" si="15"/>
        <v>0</v>
      </c>
      <c r="M64" s="2"/>
      <c r="N64" s="95"/>
      <c r="O64" s="2"/>
    </row>
    <row r="65" spans="1:15" s="71" customFormat="1" ht="15" outlineLevel="2" x14ac:dyDescent="0.2">
      <c r="A65" s="71" t="e">
        <f>A54+1</f>
        <v>#REF!</v>
      </c>
      <c r="B65" s="72">
        <f t="shared" si="17"/>
        <v>30200</v>
      </c>
      <c r="C65" s="82">
        <f t="shared" si="18"/>
        <v>30220</v>
      </c>
      <c r="D65" s="83" t="s">
        <v>540</v>
      </c>
      <c r="E65" s="180" t="s">
        <v>558</v>
      </c>
      <c r="F65" s="85" t="s">
        <v>590</v>
      </c>
      <c r="G65" s="93" t="s">
        <v>24</v>
      </c>
      <c r="H65" s="2"/>
      <c r="I65" s="94">
        <v>192</v>
      </c>
      <c r="J65" s="170"/>
      <c r="K65" s="170">
        <f t="shared" si="14"/>
        <v>0</v>
      </c>
      <c r="L65" s="184">
        <f t="shared" si="15"/>
        <v>0</v>
      </c>
      <c r="M65" s="2"/>
      <c r="N65" s="95"/>
      <c r="O65" s="2"/>
    </row>
    <row r="66" spans="1:15" s="71" customFormat="1" ht="15" outlineLevel="2" x14ac:dyDescent="0.2">
      <c r="A66" s="71" t="e">
        <f>#REF!+1</f>
        <v>#REF!</v>
      </c>
      <c r="B66" s="72">
        <f t="shared" si="17"/>
        <v>30200</v>
      </c>
      <c r="C66" s="82">
        <f t="shared" si="18"/>
        <v>30221</v>
      </c>
      <c r="D66" s="83" t="s">
        <v>540</v>
      </c>
      <c r="E66" s="180" t="s">
        <v>559</v>
      </c>
      <c r="F66" s="85" t="s">
        <v>591</v>
      </c>
      <c r="G66" s="93" t="s">
        <v>24</v>
      </c>
      <c r="H66" s="2"/>
      <c r="I66" s="94">
        <v>36</v>
      </c>
      <c r="J66" s="170"/>
      <c r="K66" s="170">
        <f t="shared" si="14"/>
        <v>0</v>
      </c>
      <c r="L66" s="184">
        <f t="shared" si="15"/>
        <v>0</v>
      </c>
      <c r="M66" s="2"/>
      <c r="N66" s="95"/>
      <c r="O66" s="2"/>
    </row>
    <row r="67" spans="1:15" s="71" customFormat="1" ht="15" outlineLevel="2" x14ac:dyDescent="0.2">
      <c r="A67" s="71">
        <f t="shared" ref="A67:A78" si="20">A1+1</f>
        <v>1</v>
      </c>
      <c r="B67" s="72">
        <f t="shared" si="17"/>
        <v>30200</v>
      </c>
      <c r="C67" s="82">
        <f t="shared" si="18"/>
        <v>30222</v>
      </c>
      <c r="D67" s="83" t="s">
        <v>540</v>
      </c>
      <c r="E67" s="180" t="s">
        <v>560</v>
      </c>
      <c r="F67" s="85" t="s">
        <v>592</v>
      </c>
      <c r="G67" s="93" t="s">
        <v>24</v>
      </c>
      <c r="H67" s="2"/>
      <c r="I67" s="94">
        <v>7</v>
      </c>
      <c r="J67" s="170"/>
      <c r="K67" s="170">
        <f t="shared" si="14"/>
        <v>0</v>
      </c>
      <c r="L67" s="184">
        <f t="shared" si="15"/>
        <v>0</v>
      </c>
      <c r="M67" s="2"/>
      <c r="N67" s="95"/>
      <c r="O67" s="2"/>
    </row>
    <row r="68" spans="1:15" s="71" customFormat="1" ht="15" outlineLevel="2" x14ac:dyDescent="0.2">
      <c r="A68" s="71">
        <f t="shared" si="20"/>
        <v>1</v>
      </c>
      <c r="B68" s="72">
        <f t="shared" si="17"/>
        <v>30200</v>
      </c>
      <c r="C68" s="82">
        <f t="shared" si="18"/>
        <v>30223</v>
      </c>
      <c r="D68" s="83" t="s">
        <v>540</v>
      </c>
      <c r="E68" s="180" t="s">
        <v>561</v>
      </c>
      <c r="F68" s="85" t="s">
        <v>593</v>
      </c>
      <c r="G68" s="93" t="s">
        <v>24</v>
      </c>
      <c r="H68" s="2"/>
      <c r="I68" s="94">
        <v>19</v>
      </c>
      <c r="J68" s="170"/>
      <c r="K68" s="170">
        <f t="shared" si="14"/>
        <v>0</v>
      </c>
      <c r="L68" s="184">
        <f t="shared" si="15"/>
        <v>0</v>
      </c>
      <c r="M68" s="2"/>
      <c r="N68" s="95"/>
      <c r="O68" s="2"/>
    </row>
    <row r="69" spans="1:15" s="71" customFormat="1" ht="15" outlineLevel="2" x14ac:dyDescent="0.2">
      <c r="A69" s="71">
        <f t="shared" si="20"/>
        <v>1</v>
      </c>
      <c r="B69" s="72">
        <f t="shared" si="17"/>
        <v>30200</v>
      </c>
      <c r="C69" s="82">
        <f t="shared" si="18"/>
        <v>30224</v>
      </c>
      <c r="D69" s="83" t="s">
        <v>540</v>
      </c>
      <c r="E69" s="180" t="s">
        <v>562</v>
      </c>
      <c r="F69" s="85" t="s">
        <v>594</v>
      </c>
      <c r="G69" s="93" t="s">
        <v>24</v>
      </c>
      <c r="H69" s="2"/>
      <c r="I69" s="94">
        <v>20.25</v>
      </c>
      <c r="J69" s="170"/>
      <c r="K69" s="170">
        <f t="shared" si="14"/>
        <v>0</v>
      </c>
      <c r="L69" s="184">
        <f t="shared" si="15"/>
        <v>0</v>
      </c>
      <c r="M69" s="2"/>
      <c r="N69" s="95"/>
      <c r="O69" s="2"/>
    </row>
    <row r="70" spans="1:15" s="71" customFormat="1" ht="15" outlineLevel="2" x14ac:dyDescent="0.2">
      <c r="A70" s="71">
        <f t="shared" si="20"/>
        <v>1</v>
      </c>
      <c r="B70" s="72">
        <f t="shared" si="17"/>
        <v>30200</v>
      </c>
      <c r="C70" s="82">
        <f t="shared" si="18"/>
        <v>30225</v>
      </c>
      <c r="D70" s="83" t="s">
        <v>540</v>
      </c>
      <c r="E70" s="180" t="s">
        <v>563</v>
      </c>
      <c r="F70" s="85" t="s">
        <v>595</v>
      </c>
      <c r="G70" s="93" t="s">
        <v>25</v>
      </c>
      <c r="H70" s="2"/>
      <c r="I70" s="94">
        <v>320.3</v>
      </c>
      <c r="J70" s="170"/>
      <c r="K70" s="170">
        <f t="shared" si="14"/>
        <v>0</v>
      </c>
      <c r="L70" s="184">
        <f t="shared" si="15"/>
        <v>0</v>
      </c>
      <c r="M70" s="2"/>
      <c r="N70" s="95"/>
      <c r="O70" s="2"/>
    </row>
    <row r="71" spans="1:15" s="71" customFormat="1" ht="15" outlineLevel="2" x14ac:dyDescent="0.2">
      <c r="A71" s="71">
        <f t="shared" si="20"/>
        <v>1</v>
      </c>
      <c r="B71" s="72">
        <f t="shared" si="17"/>
        <v>30200</v>
      </c>
      <c r="C71" s="82">
        <f t="shared" si="18"/>
        <v>30226</v>
      </c>
      <c r="D71" s="83" t="s">
        <v>540</v>
      </c>
      <c r="E71" s="180" t="s">
        <v>564</v>
      </c>
      <c r="F71" s="85" t="s">
        <v>596</v>
      </c>
      <c r="G71" s="93" t="s">
        <v>25</v>
      </c>
      <c r="H71" s="2"/>
      <c r="I71" s="94">
        <v>481.15</v>
      </c>
      <c r="J71" s="170"/>
      <c r="K71" s="170">
        <f t="shared" si="14"/>
        <v>0</v>
      </c>
      <c r="L71" s="184">
        <f t="shared" si="15"/>
        <v>0</v>
      </c>
      <c r="M71" s="2"/>
      <c r="N71" s="95"/>
      <c r="O71" s="2"/>
    </row>
    <row r="72" spans="1:15" s="71" customFormat="1" ht="15" outlineLevel="2" x14ac:dyDescent="0.2">
      <c r="A72" s="71">
        <f t="shared" si="20"/>
        <v>1</v>
      </c>
      <c r="B72" s="72">
        <f t="shared" si="17"/>
        <v>30200</v>
      </c>
      <c r="C72" s="82">
        <f t="shared" si="18"/>
        <v>30227</v>
      </c>
      <c r="D72" s="83" t="s">
        <v>540</v>
      </c>
      <c r="E72" s="180" t="s">
        <v>565</v>
      </c>
      <c r="F72" s="85" t="s">
        <v>597</v>
      </c>
      <c r="G72" s="93" t="s">
        <v>25</v>
      </c>
      <c r="H72" s="2"/>
      <c r="I72" s="94">
        <v>24.6</v>
      </c>
      <c r="J72" s="170"/>
      <c r="K72" s="170">
        <f t="shared" si="14"/>
        <v>0</v>
      </c>
      <c r="L72" s="184">
        <f t="shared" si="15"/>
        <v>0</v>
      </c>
      <c r="M72" s="2"/>
      <c r="N72" s="95"/>
      <c r="O72" s="2"/>
    </row>
    <row r="73" spans="1:15" s="71" customFormat="1" ht="15" outlineLevel="2" x14ac:dyDescent="0.2">
      <c r="A73" s="71">
        <f t="shared" si="20"/>
        <v>1</v>
      </c>
      <c r="B73" s="72">
        <f t="shared" si="17"/>
        <v>30200</v>
      </c>
      <c r="C73" s="82">
        <f t="shared" si="18"/>
        <v>30228</v>
      </c>
      <c r="D73" s="83" t="s">
        <v>540</v>
      </c>
      <c r="E73" s="180" t="s">
        <v>566</v>
      </c>
      <c r="F73" s="85" t="s">
        <v>598</v>
      </c>
      <c r="G73" s="93" t="s">
        <v>25</v>
      </c>
      <c r="H73" s="2"/>
      <c r="I73" s="94">
        <v>169.15</v>
      </c>
      <c r="J73" s="170"/>
      <c r="K73" s="170">
        <f t="shared" si="14"/>
        <v>0</v>
      </c>
      <c r="L73" s="184">
        <f t="shared" si="15"/>
        <v>0</v>
      </c>
      <c r="M73" s="2"/>
      <c r="N73" s="95"/>
      <c r="O73" s="2"/>
    </row>
    <row r="74" spans="1:15" s="71" customFormat="1" ht="15" outlineLevel="2" x14ac:dyDescent="0.2">
      <c r="A74" s="71">
        <f t="shared" si="20"/>
        <v>1</v>
      </c>
      <c r="B74" s="72">
        <f t="shared" si="17"/>
        <v>30200</v>
      </c>
      <c r="C74" s="82">
        <f t="shared" si="18"/>
        <v>30229</v>
      </c>
      <c r="D74" s="83" t="s">
        <v>540</v>
      </c>
      <c r="E74" s="180" t="s">
        <v>567</v>
      </c>
      <c r="F74" s="85" t="s">
        <v>599</v>
      </c>
      <c r="G74" s="93" t="s">
        <v>24</v>
      </c>
      <c r="H74" s="2"/>
      <c r="I74" s="94">
        <v>228.29999999999998</v>
      </c>
      <c r="J74" s="170"/>
      <c r="K74" s="170">
        <f t="shared" si="14"/>
        <v>0</v>
      </c>
      <c r="L74" s="184">
        <f t="shared" si="15"/>
        <v>0</v>
      </c>
      <c r="M74" s="2"/>
      <c r="N74" s="95"/>
      <c r="O74" s="2"/>
    </row>
    <row r="75" spans="1:15" s="71" customFormat="1" ht="15" outlineLevel="2" x14ac:dyDescent="0.2">
      <c r="A75" s="71">
        <f t="shared" si="20"/>
        <v>1</v>
      </c>
      <c r="B75" s="72">
        <f t="shared" si="17"/>
        <v>30200</v>
      </c>
      <c r="C75" s="82">
        <f t="shared" si="18"/>
        <v>30230</v>
      </c>
      <c r="D75" s="83" t="s">
        <v>540</v>
      </c>
      <c r="E75" s="180" t="s">
        <v>568</v>
      </c>
      <c r="F75" s="85" t="s">
        <v>600</v>
      </c>
      <c r="G75" s="93" t="s">
        <v>25</v>
      </c>
      <c r="H75" s="2"/>
      <c r="I75" s="94">
        <v>81.099999999999994</v>
      </c>
      <c r="J75" s="170"/>
      <c r="K75" s="170">
        <f t="shared" si="14"/>
        <v>0</v>
      </c>
      <c r="L75" s="184">
        <f t="shared" si="15"/>
        <v>0</v>
      </c>
      <c r="M75" s="2"/>
      <c r="N75" s="95"/>
      <c r="O75" s="2"/>
    </row>
    <row r="76" spans="1:15" s="71" customFormat="1" ht="15" outlineLevel="2" x14ac:dyDescent="0.2">
      <c r="A76" s="71">
        <f t="shared" si="20"/>
        <v>2</v>
      </c>
      <c r="B76" s="72">
        <f t="shared" si="17"/>
        <v>30200</v>
      </c>
      <c r="C76" s="82">
        <f t="shared" si="18"/>
        <v>30231</v>
      </c>
      <c r="D76" s="83" t="s">
        <v>540</v>
      </c>
      <c r="E76" s="180" t="s">
        <v>569</v>
      </c>
      <c r="F76" s="85" t="s">
        <v>601</v>
      </c>
      <c r="G76" s="93" t="s">
        <v>25</v>
      </c>
      <c r="H76" s="2"/>
      <c r="I76" s="94">
        <v>56.1</v>
      </c>
      <c r="J76" s="170"/>
      <c r="K76" s="170">
        <f t="shared" si="14"/>
        <v>0</v>
      </c>
      <c r="L76" s="184">
        <f t="shared" si="15"/>
        <v>0</v>
      </c>
      <c r="M76" s="2"/>
      <c r="N76" s="95"/>
      <c r="O76" s="2"/>
    </row>
    <row r="77" spans="1:15" s="71" customFormat="1" ht="15" outlineLevel="2" x14ac:dyDescent="0.2">
      <c r="A77" s="71">
        <f t="shared" si="20"/>
        <v>1</v>
      </c>
      <c r="B77" s="72">
        <f t="shared" si="17"/>
        <v>30200</v>
      </c>
      <c r="C77" s="82">
        <f t="shared" si="18"/>
        <v>30232</v>
      </c>
      <c r="D77" s="83" t="s">
        <v>540</v>
      </c>
      <c r="E77" s="180" t="s">
        <v>570</v>
      </c>
      <c r="F77" s="85" t="s">
        <v>602</v>
      </c>
      <c r="G77" s="93" t="s">
        <v>25</v>
      </c>
      <c r="H77" s="2"/>
      <c r="I77" s="94">
        <v>159.9</v>
      </c>
      <c r="J77" s="170"/>
      <c r="K77" s="170">
        <f t="shared" si="14"/>
        <v>0</v>
      </c>
      <c r="L77" s="184">
        <f t="shared" si="15"/>
        <v>0</v>
      </c>
      <c r="M77" s="2"/>
      <c r="N77" s="95"/>
      <c r="O77" s="2"/>
    </row>
    <row r="78" spans="1:15" s="71" customFormat="1" ht="15" outlineLevel="2" x14ac:dyDescent="0.2">
      <c r="A78" s="71">
        <f t="shared" si="20"/>
        <v>3</v>
      </c>
      <c r="B78" s="72">
        <f t="shared" si="17"/>
        <v>30200</v>
      </c>
      <c r="C78" s="82">
        <f t="shared" si="18"/>
        <v>30233</v>
      </c>
      <c r="D78" s="83" t="s">
        <v>540</v>
      </c>
      <c r="E78" s="180" t="s">
        <v>571</v>
      </c>
      <c r="F78" s="85" t="s">
        <v>603</v>
      </c>
      <c r="G78" s="93" t="s">
        <v>25</v>
      </c>
      <c r="H78" s="2"/>
      <c r="I78" s="94">
        <v>164.5</v>
      </c>
      <c r="J78" s="170"/>
      <c r="K78" s="170">
        <f t="shared" si="14"/>
        <v>0</v>
      </c>
      <c r="L78" s="184">
        <f t="shared" si="15"/>
        <v>0</v>
      </c>
      <c r="M78" s="2"/>
      <c r="N78" s="95"/>
      <c r="O78" s="2"/>
    </row>
    <row r="79" spans="1:15" s="71" customFormat="1" ht="15" outlineLevel="2" x14ac:dyDescent="0.2">
      <c r="A79" s="71">
        <f>A14+1</f>
        <v>5</v>
      </c>
      <c r="B79" s="72">
        <f t="shared" si="17"/>
        <v>30200</v>
      </c>
      <c r="C79" s="82">
        <f t="shared" si="18"/>
        <v>30234</v>
      </c>
      <c r="D79" s="83" t="s">
        <v>540</v>
      </c>
      <c r="E79" s="180" t="s">
        <v>605</v>
      </c>
      <c r="F79" s="85" t="s">
        <v>606</v>
      </c>
      <c r="G79" s="93" t="s">
        <v>25</v>
      </c>
      <c r="H79" s="2"/>
      <c r="I79" s="94">
        <v>301.89999999999998</v>
      </c>
      <c r="J79" s="170"/>
      <c r="K79" s="170">
        <f t="shared" si="14"/>
        <v>0</v>
      </c>
      <c r="L79" s="184">
        <f t="shared" si="15"/>
        <v>0</v>
      </c>
      <c r="M79" s="2"/>
      <c r="N79" s="95"/>
      <c r="O79" s="2"/>
    </row>
    <row r="80" spans="1:15" s="71" customFormat="1" ht="15" outlineLevel="2" x14ac:dyDescent="0.2">
      <c r="A80" s="71">
        <f>A15+1</f>
        <v>6</v>
      </c>
      <c r="B80" s="72">
        <f t="shared" si="17"/>
        <v>30200</v>
      </c>
      <c r="C80" s="82">
        <f t="shared" si="18"/>
        <v>30235</v>
      </c>
      <c r="D80" s="83" t="s">
        <v>540</v>
      </c>
      <c r="E80" s="180" t="s">
        <v>572</v>
      </c>
      <c r="F80" s="85" t="s">
        <v>604</v>
      </c>
      <c r="G80" s="93" t="s">
        <v>25</v>
      </c>
      <c r="H80" s="2"/>
      <c r="I80" s="94">
        <v>2238.4</v>
      </c>
      <c r="J80" s="170"/>
      <c r="K80" s="170">
        <f t="shared" si="14"/>
        <v>0</v>
      </c>
      <c r="L80" s="184">
        <f t="shared" si="15"/>
        <v>0</v>
      </c>
      <c r="M80" s="2"/>
      <c r="N80" s="95"/>
      <c r="O80" s="2"/>
    </row>
    <row r="81" spans="1:15" s="71" customFormat="1" ht="15" outlineLevel="2" x14ac:dyDescent="0.2">
      <c r="A81" s="71">
        <f>A16+1</f>
        <v>7</v>
      </c>
      <c r="B81" s="72">
        <f t="shared" si="17"/>
        <v>30200</v>
      </c>
      <c r="C81" s="82">
        <f t="shared" si="18"/>
        <v>30236</v>
      </c>
      <c r="D81" s="83" t="s">
        <v>90</v>
      </c>
      <c r="E81" s="180" t="s">
        <v>608</v>
      </c>
      <c r="F81" s="85" t="s">
        <v>609</v>
      </c>
      <c r="G81" s="93" t="s">
        <v>26</v>
      </c>
      <c r="H81" s="2"/>
      <c r="I81" s="94">
        <v>15.990000000000002</v>
      </c>
      <c r="J81" s="170"/>
      <c r="K81" s="170">
        <f t="shared" si="14"/>
        <v>0</v>
      </c>
      <c r="L81" s="184">
        <f t="shared" si="15"/>
        <v>0</v>
      </c>
      <c r="M81" s="2"/>
      <c r="N81" s="95"/>
      <c r="O81" s="2"/>
    </row>
    <row r="82" spans="1:15" ht="30" customHeight="1" outlineLevel="1" x14ac:dyDescent="0.2">
      <c r="A82" s="62" t="e">
        <f>#REF!+1</f>
        <v>#REF!</v>
      </c>
      <c r="B82" s="72">
        <f>B81</f>
        <v>30200</v>
      </c>
      <c r="C82" s="96" t="s">
        <v>0</v>
      </c>
      <c r="D82" s="47">
        <f>C38</f>
        <v>30000</v>
      </c>
      <c r="E82" s="48" t="s">
        <v>13</v>
      </c>
      <c r="F82" s="97">
        <f>B82</f>
        <v>30200</v>
      </c>
      <c r="G82" s="15"/>
      <c r="H82" s="3"/>
      <c r="I82" s="52" t="s">
        <v>0</v>
      </c>
      <c r="J82" s="171"/>
      <c r="K82" s="171">
        <f>SUMIF(B$9:B81,B82,K$9:K81)</f>
        <v>0</v>
      </c>
      <c r="L82" s="185">
        <f t="shared" si="15"/>
        <v>0</v>
      </c>
      <c r="N82" s="98"/>
      <c r="O82" s="3"/>
    </row>
    <row r="83" spans="1:15" ht="8.1" customHeight="1" outlineLevel="1" x14ac:dyDescent="0.2">
      <c r="A83" s="62" t="e">
        <f>#REF!+1</f>
        <v>#REF!</v>
      </c>
      <c r="C83" s="82" t="s">
        <v>0</v>
      </c>
      <c r="D83" s="83"/>
      <c r="E83" s="84" t="s">
        <v>28</v>
      </c>
      <c r="F83" s="85"/>
      <c r="G83" s="86"/>
      <c r="I83" s="87" t="s">
        <v>0</v>
      </c>
      <c r="J83" s="170"/>
      <c r="K83" s="170"/>
      <c r="L83" s="172"/>
      <c r="N83" s="95"/>
    </row>
    <row r="84" spans="1:15" s="91" customFormat="1" ht="30" customHeight="1" outlineLevel="1" x14ac:dyDescent="0.25">
      <c r="A84" s="62">
        <f>A32+1</f>
        <v>14</v>
      </c>
      <c r="B84" s="89">
        <f>C84</f>
        <v>30300</v>
      </c>
      <c r="C84" s="90">
        <f>C45+100</f>
        <v>30300</v>
      </c>
      <c r="D84" s="43" t="s">
        <v>0</v>
      </c>
      <c r="E84" s="44" t="s">
        <v>0</v>
      </c>
      <c r="F84" s="49" t="s">
        <v>539</v>
      </c>
      <c r="G84" s="45"/>
      <c r="H84" s="1"/>
      <c r="I84" s="51" t="s">
        <v>0</v>
      </c>
      <c r="J84" s="175"/>
      <c r="K84" s="175"/>
      <c r="L84" s="169"/>
      <c r="M84" s="1"/>
      <c r="N84" s="46"/>
      <c r="O84" s="1"/>
    </row>
    <row r="85" spans="1:15" s="71" customFormat="1" ht="15" outlineLevel="2" x14ac:dyDescent="0.2">
      <c r="A85" s="71" t="e">
        <f>#REF!+1</f>
        <v>#REF!</v>
      </c>
      <c r="B85" s="72">
        <f>B84</f>
        <v>30300</v>
      </c>
      <c r="C85" s="82">
        <f t="shared" ref="C85" si="21">C84+1</f>
        <v>30301</v>
      </c>
      <c r="D85" s="83" t="s">
        <v>111</v>
      </c>
      <c r="E85" s="92" t="s">
        <v>528</v>
      </c>
      <c r="F85" s="85" t="s">
        <v>538</v>
      </c>
      <c r="G85" s="93" t="s">
        <v>25</v>
      </c>
      <c r="H85" s="2"/>
      <c r="I85" s="94">
        <v>63.97</v>
      </c>
      <c r="J85" s="170"/>
      <c r="K85" s="170">
        <f t="shared" ref="K85:K87" si="22">ROUND(J85*I85,2)</f>
        <v>0</v>
      </c>
      <c r="L85" s="184">
        <f>IFERROR(K85/$K$1021,0)</f>
        <v>0</v>
      </c>
      <c r="M85" s="2"/>
      <c r="N85" s="95"/>
      <c r="O85" s="2"/>
    </row>
    <row r="86" spans="1:15" s="71" customFormat="1" ht="45" outlineLevel="2" x14ac:dyDescent="0.2">
      <c r="A86" s="71">
        <f>A39+1</f>
        <v>1</v>
      </c>
      <c r="B86" s="72">
        <f>B85</f>
        <v>30300</v>
      </c>
      <c r="C86" s="82">
        <f>C85+1</f>
        <v>30302</v>
      </c>
      <c r="D86" s="83" t="s">
        <v>90</v>
      </c>
      <c r="E86" s="92" t="s">
        <v>534</v>
      </c>
      <c r="F86" s="85" t="s">
        <v>221</v>
      </c>
      <c r="G86" s="93" t="s">
        <v>26</v>
      </c>
      <c r="H86" s="2"/>
      <c r="I86" s="94">
        <v>10.235200000000001</v>
      </c>
      <c r="J86" s="170"/>
      <c r="K86" s="170">
        <f t="shared" si="22"/>
        <v>0</v>
      </c>
      <c r="L86" s="184">
        <f>IFERROR(K86/$K$1021,0)</f>
        <v>0</v>
      </c>
      <c r="M86" s="2"/>
      <c r="N86" s="95"/>
      <c r="O86" s="2"/>
    </row>
    <row r="87" spans="1:15" s="71" customFormat="1" ht="15" outlineLevel="2" x14ac:dyDescent="0.2">
      <c r="A87" s="71" t="e">
        <f>A40+1</f>
        <v>#REF!</v>
      </c>
      <c r="B87" s="72">
        <f>B86</f>
        <v>30300</v>
      </c>
      <c r="C87" s="82">
        <f t="shared" ref="C87" si="23">C86+1</f>
        <v>30303</v>
      </c>
      <c r="D87" s="83" t="s">
        <v>111</v>
      </c>
      <c r="E87" s="92" t="s">
        <v>112</v>
      </c>
      <c r="F87" s="85" t="s">
        <v>42</v>
      </c>
      <c r="G87" s="93" t="s">
        <v>53</v>
      </c>
      <c r="H87" s="2"/>
      <c r="I87" s="94">
        <v>199.72</v>
      </c>
      <c r="J87" s="170"/>
      <c r="K87" s="170">
        <f t="shared" si="22"/>
        <v>0</v>
      </c>
      <c r="L87" s="184">
        <f>IFERROR(K87/$K$1021,0)</f>
        <v>0</v>
      </c>
      <c r="M87" s="2"/>
      <c r="N87" s="95"/>
      <c r="O87" s="2"/>
    </row>
    <row r="88" spans="1:15" ht="30" customHeight="1" outlineLevel="1" x14ac:dyDescent="0.2">
      <c r="A88" s="62" t="e">
        <f>#REF!+1</f>
        <v>#REF!</v>
      </c>
      <c r="B88" s="63">
        <f>B87</f>
        <v>30300</v>
      </c>
      <c r="C88" s="182" t="s">
        <v>0</v>
      </c>
      <c r="D88" s="47">
        <f>C38</f>
        <v>30000</v>
      </c>
      <c r="E88" s="48" t="s">
        <v>13</v>
      </c>
      <c r="F88" s="97">
        <f>B88</f>
        <v>30300</v>
      </c>
      <c r="G88" s="15"/>
      <c r="H88" s="3"/>
      <c r="I88" s="52" t="s">
        <v>0</v>
      </c>
      <c r="J88" s="171"/>
      <c r="K88" s="171">
        <f>SUMIF(B$9:B87,B88,K$9:K87)</f>
        <v>0</v>
      </c>
      <c r="L88" s="185">
        <f>IFERROR(K88/$K$1021,0)</f>
        <v>0</v>
      </c>
      <c r="N88" s="98"/>
      <c r="O88" s="3"/>
    </row>
    <row r="89" spans="1:15" ht="8.1" customHeight="1" outlineLevel="1" x14ac:dyDescent="0.2">
      <c r="A89" s="62" t="e">
        <f>#REF!+1</f>
        <v>#REF!</v>
      </c>
      <c r="C89" s="82" t="s">
        <v>0</v>
      </c>
      <c r="D89" s="83"/>
      <c r="E89" s="84" t="s">
        <v>28</v>
      </c>
      <c r="F89" s="85"/>
      <c r="G89" s="86"/>
      <c r="I89" s="87" t="s">
        <v>0</v>
      </c>
      <c r="J89" s="170"/>
      <c r="K89" s="170"/>
      <c r="L89" s="172"/>
      <c r="N89" s="95"/>
    </row>
    <row r="90" spans="1:15" s="91" customFormat="1" ht="30" customHeight="1" outlineLevel="1" x14ac:dyDescent="0.25">
      <c r="A90" s="62">
        <f>A25+1</f>
        <v>15</v>
      </c>
      <c r="B90" s="89">
        <f>C90</f>
        <v>30400</v>
      </c>
      <c r="C90" s="90">
        <f>C84+100</f>
        <v>30400</v>
      </c>
      <c r="D90" s="43" t="s">
        <v>0</v>
      </c>
      <c r="E90" s="44" t="s">
        <v>0</v>
      </c>
      <c r="F90" s="49" t="s">
        <v>529</v>
      </c>
      <c r="G90" s="45"/>
      <c r="H90" s="1"/>
      <c r="I90" s="51" t="s">
        <v>0</v>
      </c>
      <c r="J90" s="175"/>
      <c r="K90" s="175"/>
      <c r="L90" s="169"/>
      <c r="M90" s="1"/>
      <c r="N90" s="46"/>
      <c r="O90" s="1"/>
    </row>
    <row r="91" spans="1:15" s="71" customFormat="1" ht="15" outlineLevel="2" x14ac:dyDescent="0.2">
      <c r="A91" s="71" t="e">
        <f>#REF!+1</f>
        <v>#REF!</v>
      </c>
      <c r="B91" s="72">
        <f>B90</f>
        <v>30400</v>
      </c>
      <c r="C91" s="82">
        <f t="shared" ref="C91" si="24">C90+1</f>
        <v>30401</v>
      </c>
      <c r="D91" s="83" t="s">
        <v>157</v>
      </c>
      <c r="E91" s="92" t="s">
        <v>530</v>
      </c>
      <c r="F91" s="85" t="s">
        <v>531</v>
      </c>
      <c r="G91" s="93" t="s">
        <v>25</v>
      </c>
      <c r="H91" s="2"/>
      <c r="I91" s="94">
        <v>179.42</v>
      </c>
      <c r="J91" s="170"/>
      <c r="K91" s="170">
        <f t="shared" ref="K91:K99" si="25">ROUND(J91*I91,2)</f>
        <v>0</v>
      </c>
      <c r="L91" s="184">
        <f t="shared" ref="L91:L100" si="26">IFERROR(K91/$K$1021,0)</f>
        <v>0</v>
      </c>
      <c r="M91" s="2"/>
      <c r="N91" s="95"/>
      <c r="O91" s="2"/>
    </row>
    <row r="92" spans="1:15" s="71" customFormat="1" ht="30" outlineLevel="2" x14ac:dyDescent="0.2">
      <c r="A92" s="71">
        <f>A32+1</f>
        <v>14</v>
      </c>
      <c r="B92" s="72">
        <f>B91</f>
        <v>30400</v>
      </c>
      <c r="C92" s="82">
        <f>C91+1</f>
        <v>30402</v>
      </c>
      <c r="D92" s="83" t="s">
        <v>157</v>
      </c>
      <c r="E92" s="92" t="s">
        <v>104</v>
      </c>
      <c r="F92" s="85" t="s">
        <v>36</v>
      </c>
      <c r="G92" s="93" t="s">
        <v>25</v>
      </c>
      <c r="H92" s="2"/>
      <c r="I92" s="94">
        <v>179.42</v>
      </c>
      <c r="J92" s="170"/>
      <c r="K92" s="170">
        <f t="shared" si="25"/>
        <v>0</v>
      </c>
      <c r="L92" s="184">
        <f t="shared" si="26"/>
        <v>0</v>
      </c>
      <c r="M92" s="2"/>
      <c r="N92" s="95"/>
      <c r="O92" s="2"/>
    </row>
    <row r="93" spans="1:15" s="71" customFormat="1" ht="30" outlineLevel="2" x14ac:dyDescent="0.2">
      <c r="A93" s="71" t="e">
        <f>A33+1</f>
        <v>#REF!</v>
      </c>
      <c r="B93" s="72">
        <f>B92</f>
        <v>30400</v>
      </c>
      <c r="C93" s="82">
        <f>C92+1</f>
        <v>30403</v>
      </c>
      <c r="D93" s="83" t="s">
        <v>157</v>
      </c>
      <c r="E93" s="92" t="s">
        <v>170</v>
      </c>
      <c r="F93" s="85" t="s">
        <v>535</v>
      </c>
      <c r="G93" s="93" t="s">
        <v>53</v>
      </c>
      <c r="H93" s="2"/>
      <c r="I93" s="94">
        <v>45</v>
      </c>
      <c r="J93" s="170"/>
      <c r="K93" s="170">
        <f t="shared" si="25"/>
        <v>0</v>
      </c>
      <c r="L93" s="184">
        <f t="shared" si="26"/>
        <v>0</v>
      </c>
      <c r="M93" s="2"/>
      <c r="N93" s="95"/>
      <c r="O93" s="2"/>
    </row>
    <row r="94" spans="1:15" s="71" customFormat="1" ht="15" outlineLevel="2" x14ac:dyDescent="0.2">
      <c r="A94" s="71" t="e">
        <f>#REF!+1</f>
        <v>#REF!</v>
      </c>
      <c r="B94" s="72">
        <f t="shared" ref="B94:B97" si="27">B93</f>
        <v>30400</v>
      </c>
      <c r="C94" s="82">
        <f t="shared" ref="C94:C99" si="28">C93+1</f>
        <v>30404</v>
      </c>
      <c r="D94" s="83" t="s">
        <v>157</v>
      </c>
      <c r="E94" s="92" t="s">
        <v>532</v>
      </c>
      <c r="F94" s="85" t="s">
        <v>533</v>
      </c>
      <c r="G94" s="93" t="s">
        <v>24</v>
      </c>
      <c r="H94" s="2"/>
      <c r="I94" s="94">
        <v>30</v>
      </c>
      <c r="J94" s="170"/>
      <c r="K94" s="170">
        <f t="shared" si="25"/>
        <v>0</v>
      </c>
      <c r="L94" s="184">
        <f t="shared" si="26"/>
        <v>0</v>
      </c>
      <c r="M94" s="2"/>
      <c r="N94" s="95"/>
      <c r="O94" s="2"/>
    </row>
    <row r="95" spans="1:15" s="71" customFormat="1" ht="30" outlineLevel="2" x14ac:dyDescent="0.2">
      <c r="A95" s="71">
        <f>A70+1</f>
        <v>2</v>
      </c>
      <c r="B95" s="72">
        <f t="shared" si="27"/>
        <v>30400</v>
      </c>
      <c r="C95" s="82">
        <f t="shared" si="28"/>
        <v>30405</v>
      </c>
      <c r="D95" s="83" t="s">
        <v>157</v>
      </c>
      <c r="E95" s="92" t="s">
        <v>127</v>
      </c>
      <c r="F95" s="85" t="s">
        <v>128</v>
      </c>
      <c r="G95" s="93" t="s">
        <v>25</v>
      </c>
      <c r="H95" s="2"/>
      <c r="I95" s="94">
        <v>75.17</v>
      </c>
      <c r="J95" s="170"/>
      <c r="K95" s="170">
        <f t="shared" si="25"/>
        <v>0</v>
      </c>
      <c r="L95" s="184">
        <f t="shared" si="26"/>
        <v>0</v>
      </c>
      <c r="M95" s="2"/>
      <c r="N95" s="95"/>
      <c r="O95" s="2"/>
    </row>
    <row r="96" spans="1:15" s="71" customFormat="1" ht="15" outlineLevel="2" x14ac:dyDescent="0.2">
      <c r="A96" s="71">
        <f>A72+1</f>
        <v>2</v>
      </c>
      <c r="B96" s="72">
        <f t="shared" si="27"/>
        <v>30400</v>
      </c>
      <c r="C96" s="82">
        <f t="shared" si="28"/>
        <v>30406</v>
      </c>
      <c r="D96" s="83" t="s">
        <v>90</v>
      </c>
      <c r="E96" s="180">
        <v>1101160</v>
      </c>
      <c r="F96" s="112" t="str">
        <f>UPPER("Concreto usinado, fck = 30,0 Mpa")</f>
        <v>CONCRETO USINADO, FCK = 30,0 MPA</v>
      </c>
      <c r="G96" s="93" t="s">
        <v>26</v>
      </c>
      <c r="H96" s="2"/>
      <c r="I96" s="94">
        <v>49.32</v>
      </c>
      <c r="J96" s="170"/>
      <c r="K96" s="170">
        <f t="shared" si="25"/>
        <v>0</v>
      </c>
      <c r="L96" s="184">
        <f t="shared" si="26"/>
        <v>0</v>
      </c>
      <c r="M96" s="2"/>
      <c r="N96" s="95"/>
      <c r="O96" s="2"/>
    </row>
    <row r="97" spans="1:15" s="71" customFormat="1" ht="30" outlineLevel="2" x14ac:dyDescent="0.2">
      <c r="A97" s="71">
        <f>A73+1</f>
        <v>2</v>
      </c>
      <c r="B97" s="72">
        <f t="shared" si="27"/>
        <v>30400</v>
      </c>
      <c r="C97" s="82">
        <f t="shared" si="28"/>
        <v>30407</v>
      </c>
      <c r="D97" s="83" t="s">
        <v>157</v>
      </c>
      <c r="E97" s="92" t="s">
        <v>119</v>
      </c>
      <c r="F97" s="85" t="s">
        <v>256</v>
      </c>
      <c r="G97" s="93" t="s">
        <v>51</v>
      </c>
      <c r="H97" s="2"/>
      <c r="I97" s="94">
        <v>3945.6</v>
      </c>
      <c r="J97" s="170"/>
      <c r="K97" s="170">
        <f t="shared" si="25"/>
        <v>0</v>
      </c>
      <c r="L97" s="184">
        <f t="shared" si="26"/>
        <v>0</v>
      </c>
      <c r="M97" s="2"/>
      <c r="N97" s="95"/>
      <c r="O97" s="2"/>
    </row>
    <row r="98" spans="1:15" s="71" customFormat="1" ht="30" outlineLevel="2" x14ac:dyDescent="0.2">
      <c r="A98" s="71">
        <f>A73+1</f>
        <v>2</v>
      </c>
      <c r="B98" s="72">
        <f>B96</f>
        <v>30400</v>
      </c>
      <c r="C98" s="82">
        <f t="shared" si="28"/>
        <v>30408</v>
      </c>
      <c r="D98" s="83" t="s">
        <v>157</v>
      </c>
      <c r="E98" s="92" t="s">
        <v>466</v>
      </c>
      <c r="F98" s="85" t="s">
        <v>467</v>
      </c>
      <c r="G98" s="93" t="s">
        <v>53</v>
      </c>
      <c r="H98" s="2"/>
      <c r="I98" s="94">
        <v>18.399999999999999</v>
      </c>
      <c r="J98" s="170"/>
      <c r="K98" s="170">
        <f t="shared" si="25"/>
        <v>0</v>
      </c>
      <c r="L98" s="184">
        <f t="shared" si="26"/>
        <v>0</v>
      </c>
      <c r="M98" s="2"/>
      <c r="N98" s="95"/>
      <c r="O98" s="2"/>
    </row>
    <row r="99" spans="1:15" s="71" customFormat="1" ht="30" outlineLevel="2" x14ac:dyDescent="0.2">
      <c r="A99" s="71">
        <f>A74+1</f>
        <v>2</v>
      </c>
      <c r="B99" s="72">
        <f>B97</f>
        <v>30400</v>
      </c>
      <c r="C99" s="82">
        <f t="shared" si="28"/>
        <v>30409</v>
      </c>
      <c r="D99" s="83" t="s">
        <v>157</v>
      </c>
      <c r="E99" s="92" t="s">
        <v>124</v>
      </c>
      <c r="F99" s="85" t="s">
        <v>125</v>
      </c>
      <c r="G99" s="93" t="s">
        <v>26</v>
      </c>
      <c r="H99" s="2"/>
      <c r="I99" s="94">
        <v>5.98</v>
      </c>
      <c r="J99" s="170"/>
      <c r="K99" s="170">
        <f t="shared" si="25"/>
        <v>0</v>
      </c>
      <c r="L99" s="184">
        <f t="shared" si="26"/>
        <v>0</v>
      </c>
      <c r="M99" s="2"/>
      <c r="N99" s="95"/>
      <c r="O99" s="2"/>
    </row>
    <row r="100" spans="1:15" ht="30" customHeight="1" outlineLevel="1" x14ac:dyDescent="0.2">
      <c r="A100" s="62" t="e">
        <f>#REF!+1</f>
        <v>#REF!</v>
      </c>
      <c r="B100" s="63">
        <f>B99</f>
        <v>30400</v>
      </c>
      <c r="C100" s="182" t="s">
        <v>0</v>
      </c>
      <c r="D100" s="47">
        <f>C38</f>
        <v>30000</v>
      </c>
      <c r="E100" s="48" t="s">
        <v>13</v>
      </c>
      <c r="F100" s="97">
        <f>B100</f>
        <v>30400</v>
      </c>
      <c r="G100" s="15"/>
      <c r="H100" s="3"/>
      <c r="I100" s="52" t="s">
        <v>0</v>
      </c>
      <c r="J100" s="171"/>
      <c r="K100" s="171">
        <f>SUMIF(B$9:B99,B100,K$9:K99)</f>
        <v>0</v>
      </c>
      <c r="L100" s="185">
        <f t="shared" si="26"/>
        <v>0</v>
      </c>
      <c r="N100" s="98"/>
      <c r="O100" s="3"/>
    </row>
    <row r="101" spans="1:15" ht="8.1" customHeight="1" outlineLevel="1" x14ac:dyDescent="0.2">
      <c r="A101" s="62" t="e">
        <f>#REF!+1</f>
        <v>#REF!</v>
      </c>
      <c r="C101" s="82" t="s">
        <v>0</v>
      </c>
      <c r="D101" s="83"/>
      <c r="E101" s="84" t="s">
        <v>28</v>
      </c>
      <c r="F101" s="85"/>
      <c r="G101" s="86"/>
      <c r="I101" s="87" t="s">
        <v>0</v>
      </c>
      <c r="J101" s="170"/>
      <c r="K101" s="170"/>
      <c r="L101" s="172"/>
      <c r="N101" s="95"/>
    </row>
    <row r="102" spans="1:15" s="91" customFormat="1" ht="30" customHeight="1" outlineLevel="1" x14ac:dyDescent="0.25">
      <c r="A102" s="62" t="e">
        <f>A31+1</f>
        <v>#REF!</v>
      </c>
      <c r="B102" s="89">
        <f>C102</f>
        <v>30500</v>
      </c>
      <c r="C102" s="90">
        <f>C90+100</f>
        <v>30500</v>
      </c>
      <c r="D102" s="43" t="s">
        <v>0</v>
      </c>
      <c r="E102" s="44" t="s">
        <v>0</v>
      </c>
      <c r="F102" s="49" t="s">
        <v>607</v>
      </c>
      <c r="G102" s="45"/>
      <c r="H102" s="1"/>
      <c r="I102" s="51" t="s">
        <v>0</v>
      </c>
      <c r="J102" s="175"/>
      <c r="K102" s="175"/>
      <c r="L102" s="169"/>
      <c r="M102" s="1"/>
      <c r="N102" s="46"/>
      <c r="O102" s="1"/>
    </row>
    <row r="103" spans="1:15" s="71" customFormat="1" ht="15" outlineLevel="2" x14ac:dyDescent="0.2">
      <c r="A103" s="71" t="e">
        <f>#REF!+1</f>
        <v>#REF!</v>
      </c>
      <c r="B103" s="72">
        <f>B102</f>
        <v>30500</v>
      </c>
      <c r="C103" s="82">
        <f t="shared" ref="C103" si="29">C102+1</f>
        <v>30501</v>
      </c>
      <c r="D103" s="83" t="s">
        <v>91</v>
      </c>
      <c r="E103" s="92" t="s">
        <v>614</v>
      </c>
      <c r="F103" s="85" t="s">
        <v>612</v>
      </c>
      <c r="G103" s="93" t="s">
        <v>58</v>
      </c>
      <c r="H103" s="2"/>
      <c r="I103" s="94">
        <v>1</v>
      </c>
      <c r="J103" s="170"/>
      <c r="K103" s="170">
        <f t="shared" ref="K103:K117" si="30">ROUND(J103*I103,2)</f>
        <v>0</v>
      </c>
      <c r="L103" s="184">
        <f t="shared" ref="L103:L118" si="31">IFERROR(K103/$K$1021,0)</f>
        <v>0</v>
      </c>
      <c r="M103" s="2"/>
      <c r="N103" s="95"/>
      <c r="O103" s="2"/>
    </row>
    <row r="104" spans="1:15" s="71" customFormat="1" ht="15" outlineLevel="2" x14ac:dyDescent="0.2">
      <c r="A104" s="71" t="e">
        <f>A36+1</f>
        <v>#REF!</v>
      </c>
      <c r="B104" s="72">
        <f>B103</f>
        <v>30500</v>
      </c>
      <c r="C104" s="82">
        <f>C103+1</f>
        <v>30502</v>
      </c>
      <c r="D104" s="83" t="s">
        <v>91</v>
      </c>
      <c r="E104" s="183">
        <v>9</v>
      </c>
      <c r="F104" s="85" t="s">
        <v>611</v>
      </c>
      <c r="G104" s="93" t="s">
        <v>25</v>
      </c>
      <c r="H104" s="2"/>
      <c r="I104" s="94">
        <v>121.11</v>
      </c>
      <c r="J104" s="170"/>
      <c r="K104" s="170">
        <f t="shared" si="30"/>
        <v>0</v>
      </c>
      <c r="L104" s="184">
        <f t="shared" si="31"/>
        <v>0</v>
      </c>
      <c r="M104" s="2"/>
      <c r="N104" s="95"/>
      <c r="O104" s="2"/>
    </row>
    <row r="105" spans="1:15" s="71" customFormat="1" ht="15" outlineLevel="2" x14ac:dyDescent="0.2">
      <c r="A105" s="71" t="e">
        <f>A37+1</f>
        <v>#REF!</v>
      </c>
      <c r="B105" s="72">
        <f t="shared" ref="B105:B117" si="32">B104</f>
        <v>30500</v>
      </c>
      <c r="C105" s="82">
        <f t="shared" ref="C105:C117" si="33">C104+1</f>
        <v>30503</v>
      </c>
      <c r="D105" s="83" t="s">
        <v>91</v>
      </c>
      <c r="E105" s="183">
        <v>6</v>
      </c>
      <c r="F105" s="85" t="s">
        <v>613</v>
      </c>
      <c r="G105" s="93" t="s">
        <v>25</v>
      </c>
      <c r="H105" s="2"/>
      <c r="I105" s="94">
        <v>120</v>
      </c>
      <c r="J105" s="170"/>
      <c r="K105" s="170">
        <f t="shared" si="30"/>
        <v>0</v>
      </c>
      <c r="L105" s="184">
        <f t="shared" si="31"/>
        <v>0</v>
      </c>
      <c r="M105" s="2"/>
      <c r="N105" s="95"/>
      <c r="O105" s="2"/>
    </row>
    <row r="106" spans="1:15" s="71" customFormat="1" ht="30" outlineLevel="2" x14ac:dyDescent="0.2">
      <c r="A106" s="71">
        <f t="shared" ref="A106:A117" si="34">A18+1</f>
        <v>8</v>
      </c>
      <c r="B106" s="72">
        <f t="shared" si="32"/>
        <v>30500</v>
      </c>
      <c r="C106" s="82">
        <f t="shared" si="33"/>
        <v>30504</v>
      </c>
      <c r="D106" s="83" t="s">
        <v>91</v>
      </c>
      <c r="E106" s="183">
        <v>7</v>
      </c>
      <c r="F106" s="85" t="s">
        <v>619</v>
      </c>
      <c r="G106" s="93" t="s">
        <v>51</v>
      </c>
      <c r="H106" s="2"/>
      <c r="I106" s="94">
        <v>966.57</v>
      </c>
      <c r="J106" s="170"/>
      <c r="K106" s="170">
        <f t="shared" si="30"/>
        <v>0</v>
      </c>
      <c r="L106" s="184">
        <f t="shared" si="31"/>
        <v>0</v>
      </c>
      <c r="M106" s="2"/>
      <c r="N106" s="95"/>
      <c r="O106" s="2"/>
    </row>
    <row r="107" spans="1:15" s="71" customFormat="1" ht="45" outlineLevel="2" x14ac:dyDescent="0.2">
      <c r="A107" s="71">
        <f t="shared" si="34"/>
        <v>9</v>
      </c>
      <c r="B107" s="72">
        <f t="shared" si="32"/>
        <v>30500</v>
      </c>
      <c r="C107" s="82">
        <f t="shared" si="33"/>
        <v>30505</v>
      </c>
      <c r="D107" s="83" t="s">
        <v>157</v>
      </c>
      <c r="E107" s="183" t="s">
        <v>625</v>
      </c>
      <c r="F107" s="85" t="s">
        <v>626</v>
      </c>
      <c r="G107" s="93" t="s">
        <v>25</v>
      </c>
      <c r="H107" s="2"/>
      <c r="I107" s="94">
        <v>340.11</v>
      </c>
      <c r="J107" s="170"/>
      <c r="K107" s="170">
        <f t="shared" si="30"/>
        <v>0</v>
      </c>
      <c r="L107" s="184">
        <f t="shared" si="31"/>
        <v>0</v>
      </c>
      <c r="M107" s="2"/>
      <c r="N107" s="95"/>
      <c r="O107" s="2"/>
    </row>
    <row r="108" spans="1:15" s="71" customFormat="1" ht="15" outlineLevel="2" x14ac:dyDescent="0.2">
      <c r="A108" s="71">
        <f t="shared" si="34"/>
        <v>10</v>
      </c>
      <c r="B108" s="72">
        <f t="shared" si="32"/>
        <v>30500</v>
      </c>
      <c r="C108" s="82">
        <f t="shared" si="33"/>
        <v>30506</v>
      </c>
      <c r="D108" s="117" t="s">
        <v>202</v>
      </c>
      <c r="E108" s="118" t="s">
        <v>461</v>
      </c>
      <c r="F108" s="119" t="s">
        <v>460</v>
      </c>
      <c r="G108" s="120" t="s">
        <v>26</v>
      </c>
      <c r="H108" s="121"/>
      <c r="I108" s="94">
        <v>2.92</v>
      </c>
      <c r="J108" s="179"/>
      <c r="K108" s="170">
        <f t="shared" si="30"/>
        <v>0</v>
      </c>
      <c r="L108" s="184">
        <f t="shared" si="31"/>
        <v>0</v>
      </c>
      <c r="M108" s="2"/>
      <c r="N108" s="95"/>
      <c r="O108" s="2"/>
    </row>
    <row r="109" spans="1:15" s="71" customFormat="1" ht="15" outlineLevel="2" x14ac:dyDescent="0.2">
      <c r="A109" s="71">
        <f t="shared" si="34"/>
        <v>11</v>
      </c>
      <c r="B109" s="72">
        <f t="shared" si="32"/>
        <v>30500</v>
      </c>
      <c r="C109" s="82">
        <f t="shared" si="33"/>
        <v>30507</v>
      </c>
      <c r="D109" s="83" t="s">
        <v>90</v>
      </c>
      <c r="E109" s="180" t="s">
        <v>525</v>
      </c>
      <c r="F109" s="112" t="str">
        <f>UPPER("Reaterro manual apiloado sem controle de compactação")</f>
        <v>REATERRO MANUAL APILOADO SEM CONTROLE DE COMPACTAÇÃO</v>
      </c>
      <c r="G109" s="93" t="s">
        <v>26</v>
      </c>
      <c r="H109" s="2"/>
      <c r="I109" s="94">
        <v>1.54</v>
      </c>
      <c r="J109" s="170"/>
      <c r="K109" s="170">
        <f t="shared" si="30"/>
        <v>0</v>
      </c>
      <c r="L109" s="184">
        <f t="shared" si="31"/>
        <v>0</v>
      </c>
      <c r="M109" s="2"/>
      <c r="N109" s="95"/>
      <c r="O109" s="2"/>
    </row>
    <row r="110" spans="1:15" s="71" customFormat="1" ht="45" outlineLevel="2" x14ac:dyDescent="0.2">
      <c r="A110" s="71">
        <f t="shared" si="34"/>
        <v>12</v>
      </c>
      <c r="B110" s="72">
        <f t="shared" si="32"/>
        <v>30500</v>
      </c>
      <c r="C110" s="82">
        <f t="shared" si="33"/>
        <v>30508</v>
      </c>
      <c r="D110" s="83" t="s">
        <v>90</v>
      </c>
      <c r="E110" s="180">
        <v>507050</v>
      </c>
      <c r="F110" s="85" t="s">
        <v>221</v>
      </c>
      <c r="G110" s="93" t="s">
        <v>26</v>
      </c>
      <c r="H110" s="2"/>
      <c r="I110" s="94">
        <v>4</v>
      </c>
      <c r="J110" s="170"/>
      <c r="K110" s="170">
        <f t="shared" si="30"/>
        <v>0</v>
      </c>
      <c r="L110" s="184">
        <f t="shared" si="31"/>
        <v>0</v>
      </c>
      <c r="M110" s="2"/>
      <c r="N110" s="95"/>
      <c r="O110" s="2"/>
    </row>
    <row r="111" spans="1:15" s="71" customFormat="1" ht="30" outlineLevel="2" x14ac:dyDescent="0.2">
      <c r="A111" s="71">
        <f t="shared" si="34"/>
        <v>13</v>
      </c>
      <c r="B111" s="72">
        <f t="shared" si="32"/>
        <v>30500</v>
      </c>
      <c r="C111" s="82">
        <f t="shared" si="33"/>
        <v>30509</v>
      </c>
      <c r="D111" s="83" t="s">
        <v>157</v>
      </c>
      <c r="E111" s="92" t="s">
        <v>170</v>
      </c>
      <c r="F111" s="85" t="s">
        <v>535</v>
      </c>
      <c r="G111" s="93" t="s">
        <v>53</v>
      </c>
      <c r="H111" s="2"/>
      <c r="I111" s="94">
        <v>36</v>
      </c>
      <c r="J111" s="170"/>
      <c r="K111" s="170">
        <f t="shared" si="30"/>
        <v>0</v>
      </c>
      <c r="L111" s="184">
        <f t="shared" si="31"/>
        <v>0</v>
      </c>
      <c r="M111" s="2"/>
      <c r="N111" s="95"/>
      <c r="O111" s="2"/>
    </row>
    <row r="112" spans="1:15" s="71" customFormat="1" ht="30" outlineLevel="2" x14ac:dyDescent="0.2">
      <c r="A112" s="71">
        <f t="shared" si="34"/>
        <v>14</v>
      </c>
      <c r="B112" s="72">
        <f t="shared" si="32"/>
        <v>30500</v>
      </c>
      <c r="C112" s="82">
        <f t="shared" si="33"/>
        <v>30510</v>
      </c>
      <c r="D112" s="83" t="s">
        <v>157</v>
      </c>
      <c r="E112" s="92" t="s">
        <v>104</v>
      </c>
      <c r="F112" s="85" t="s">
        <v>36</v>
      </c>
      <c r="G112" s="93" t="s">
        <v>25</v>
      </c>
      <c r="H112" s="2"/>
      <c r="I112" s="94">
        <v>4.5</v>
      </c>
      <c r="J112" s="170"/>
      <c r="K112" s="170">
        <f t="shared" si="30"/>
        <v>0</v>
      </c>
      <c r="L112" s="184">
        <f t="shared" si="31"/>
        <v>0</v>
      </c>
      <c r="M112" s="2"/>
      <c r="N112" s="95"/>
      <c r="O112" s="2"/>
    </row>
    <row r="113" spans="1:15" s="71" customFormat="1" ht="15" outlineLevel="2" x14ac:dyDescent="0.2">
      <c r="A113" s="71">
        <f t="shared" si="34"/>
        <v>15</v>
      </c>
      <c r="B113" s="72">
        <f t="shared" si="32"/>
        <v>30500</v>
      </c>
      <c r="C113" s="82">
        <f t="shared" si="33"/>
        <v>30511</v>
      </c>
      <c r="D113" s="83" t="s">
        <v>157</v>
      </c>
      <c r="E113" s="183" t="s">
        <v>166</v>
      </c>
      <c r="F113" s="85" t="s">
        <v>47</v>
      </c>
      <c r="G113" s="93" t="s">
        <v>26</v>
      </c>
      <c r="H113" s="2"/>
      <c r="I113" s="94">
        <v>0.22500000000000001</v>
      </c>
      <c r="J113" s="170"/>
      <c r="K113" s="170">
        <f t="shared" si="30"/>
        <v>0</v>
      </c>
      <c r="L113" s="184">
        <f t="shared" si="31"/>
        <v>0</v>
      </c>
      <c r="M113" s="2"/>
      <c r="N113" s="95"/>
      <c r="O113" s="2"/>
    </row>
    <row r="114" spans="1:15" s="71" customFormat="1" ht="30" outlineLevel="2" x14ac:dyDescent="0.2">
      <c r="A114" s="71">
        <f t="shared" si="34"/>
        <v>16</v>
      </c>
      <c r="B114" s="72">
        <f t="shared" si="32"/>
        <v>30500</v>
      </c>
      <c r="C114" s="82">
        <f t="shared" si="33"/>
        <v>30512</v>
      </c>
      <c r="D114" s="83" t="s">
        <v>157</v>
      </c>
      <c r="E114" s="92" t="s">
        <v>127</v>
      </c>
      <c r="F114" s="85" t="s">
        <v>128</v>
      </c>
      <c r="G114" s="93" t="s">
        <v>25</v>
      </c>
      <c r="H114" s="2"/>
      <c r="I114" s="94">
        <v>13.68</v>
      </c>
      <c r="J114" s="170"/>
      <c r="K114" s="170">
        <f t="shared" si="30"/>
        <v>0</v>
      </c>
      <c r="L114" s="184">
        <f t="shared" si="31"/>
        <v>0</v>
      </c>
      <c r="M114" s="2"/>
      <c r="N114" s="95"/>
      <c r="O114" s="2"/>
    </row>
    <row r="115" spans="1:15" s="71" customFormat="1" ht="15" outlineLevel="2" x14ac:dyDescent="0.2">
      <c r="A115" s="71">
        <f t="shared" si="34"/>
        <v>16</v>
      </c>
      <c r="B115" s="72">
        <f t="shared" si="32"/>
        <v>30500</v>
      </c>
      <c r="C115" s="82">
        <f t="shared" si="33"/>
        <v>30513</v>
      </c>
      <c r="D115" s="83" t="s">
        <v>90</v>
      </c>
      <c r="E115" s="180">
        <v>1001040</v>
      </c>
      <c r="F115" s="85" t="s">
        <v>167</v>
      </c>
      <c r="G115" s="93" t="s">
        <v>51</v>
      </c>
      <c r="H115" s="2"/>
      <c r="I115" s="94">
        <v>88.2</v>
      </c>
      <c r="J115" s="170"/>
      <c r="K115" s="170">
        <f t="shared" si="30"/>
        <v>0</v>
      </c>
      <c r="L115" s="184">
        <f t="shared" si="31"/>
        <v>0</v>
      </c>
      <c r="M115" s="2"/>
      <c r="N115" s="95"/>
      <c r="O115" s="2"/>
    </row>
    <row r="116" spans="1:15" s="71" customFormat="1" ht="15" outlineLevel="2" x14ac:dyDescent="0.2">
      <c r="A116" s="71">
        <f t="shared" si="34"/>
        <v>17</v>
      </c>
      <c r="B116" s="72">
        <f t="shared" si="32"/>
        <v>30500</v>
      </c>
      <c r="C116" s="82">
        <f t="shared" si="33"/>
        <v>30514</v>
      </c>
      <c r="D116" s="83" t="s">
        <v>90</v>
      </c>
      <c r="E116" s="180">
        <v>1101160</v>
      </c>
      <c r="F116" s="112" t="str">
        <f>UPPER("Concreto usinado, fck = 30,0 Mpa")</f>
        <v>CONCRETO USINADO, FCK = 30,0 MPA</v>
      </c>
      <c r="G116" s="93" t="s">
        <v>26</v>
      </c>
      <c r="H116" s="2"/>
      <c r="I116" s="94">
        <v>1.26</v>
      </c>
      <c r="J116" s="170"/>
      <c r="K116" s="170">
        <f t="shared" si="30"/>
        <v>0</v>
      </c>
      <c r="L116" s="184">
        <f t="shared" si="31"/>
        <v>0</v>
      </c>
      <c r="M116" s="2"/>
      <c r="N116" s="95"/>
      <c r="O116" s="2"/>
    </row>
    <row r="117" spans="1:15" s="71" customFormat="1" ht="30" outlineLevel="2" x14ac:dyDescent="0.2">
      <c r="A117" s="71">
        <f t="shared" si="34"/>
        <v>17</v>
      </c>
      <c r="B117" s="72">
        <f t="shared" si="32"/>
        <v>30500</v>
      </c>
      <c r="C117" s="82">
        <f t="shared" si="33"/>
        <v>30515</v>
      </c>
      <c r="D117" s="83" t="s">
        <v>157</v>
      </c>
      <c r="E117" s="183">
        <v>4343</v>
      </c>
      <c r="F117" s="85" t="s">
        <v>628</v>
      </c>
      <c r="G117" s="93" t="s">
        <v>24</v>
      </c>
      <c r="H117" s="2"/>
      <c r="I117" s="94">
        <v>244</v>
      </c>
      <c r="J117" s="170"/>
      <c r="K117" s="170">
        <f t="shared" si="30"/>
        <v>0</v>
      </c>
      <c r="L117" s="184">
        <f t="shared" si="31"/>
        <v>0</v>
      </c>
      <c r="M117" s="2"/>
      <c r="N117" s="95"/>
      <c r="O117" s="2"/>
    </row>
    <row r="118" spans="1:15" ht="30" customHeight="1" outlineLevel="1" x14ac:dyDescent="0.2">
      <c r="A118" s="62" t="e">
        <f>#REF!+1</f>
        <v>#REF!</v>
      </c>
      <c r="B118" s="63">
        <f>B117</f>
        <v>30500</v>
      </c>
      <c r="C118" s="182" t="s">
        <v>0</v>
      </c>
      <c r="D118" s="47">
        <f>C38</f>
        <v>30000</v>
      </c>
      <c r="E118" s="48" t="s">
        <v>13</v>
      </c>
      <c r="F118" s="97">
        <f>B118</f>
        <v>30500</v>
      </c>
      <c r="G118" s="15"/>
      <c r="H118" s="3"/>
      <c r="I118" s="52" t="s">
        <v>0</v>
      </c>
      <c r="J118" s="171"/>
      <c r="K118" s="171">
        <f>SUMIF(B$9:B117,B118,K$9:K117)</f>
        <v>0</v>
      </c>
      <c r="L118" s="185">
        <f t="shared" si="31"/>
        <v>0</v>
      </c>
      <c r="N118" s="98"/>
      <c r="O118" s="3"/>
    </row>
    <row r="119" spans="1:15" ht="8.1" customHeight="1" outlineLevel="1" x14ac:dyDescent="0.2">
      <c r="A119" s="62" t="e">
        <f>#REF!+1</f>
        <v>#REF!</v>
      </c>
      <c r="C119" s="82" t="s">
        <v>0</v>
      </c>
      <c r="D119" s="83"/>
      <c r="E119" s="84" t="s">
        <v>28</v>
      </c>
      <c r="F119" s="85"/>
      <c r="G119" s="86"/>
      <c r="I119" s="87" t="s">
        <v>0</v>
      </c>
      <c r="J119" s="170"/>
      <c r="K119" s="170"/>
      <c r="L119" s="172"/>
      <c r="N119" s="95"/>
    </row>
    <row r="120" spans="1:15" s="91" customFormat="1" ht="30" customHeight="1" outlineLevel="1" x14ac:dyDescent="0.25">
      <c r="A120" s="62" t="e">
        <f>A38+1</f>
        <v>#REF!</v>
      </c>
      <c r="B120" s="89">
        <f>C120</f>
        <v>30600</v>
      </c>
      <c r="C120" s="90">
        <f>C102+100</f>
        <v>30600</v>
      </c>
      <c r="D120" s="43" t="s">
        <v>0</v>
      </c>
      <c r="E120" s="44" t="s">
        <v>0</v>
      </c>
      <c r="F120" s="49" t="s">
        <v>615</v>
      </c>
      <c r="G120" s="45"/>
      <c r="H120" s="1"/>
      <c r="I120" s="51" t="s">
        <v>0</v>
      </c>
      <c r="J120" s="175"/>
      <c r="K120" s="175"/>
      <c r="L120" s="169"/>
      <c r="M120" s="1"/>
      <c r="N120" s="46"/>
      <c r="O120" s="1"/>
    </row>
    <row r="121" spans="1:15" s="71" customFormat="1" ht="15" outlineLevel="2" x14ac:dyDescent="0.2">
      <c r="A121" s="71" t="e">
        <f>#REF!+1</f>
        <v>#REF!</v>
      </c>
      <c r="B121" s="72">
        <f>B120</f>
        <v>30600</v>
      </c>
      <c r="C121" s="82">
        <f t="shared" ref="C121" si="35">C120+1</f>
        <v>30601</v>
      </c>
      <c r="D121" s="83" t="s">
        <v>91</v>
      </c>
      <c r="E121" s="183">
        <v>19</v>
      </c>
      <c r="F121" s="85" t="s">
        <v>622</v>
      </c>
      <c r="G121" s="93" t="s">
        <v>24</v>
      </c>
      <c r="H121" s="2"/>
      <c r="I121" s="94">
        <v>62</v>
      </c>
      <c r="J121" s="170"/>
      <c r="K121" s="170">
        <f t="shared" ref="K121:K124" si="36">ROUND(J121*I121,2)</f>
        <v>0</v>
      </c>
      <c r="L121" s="184">
        <f>IFERROR(K121/$K$1021,0)</f>
        <v>0</v>
      </c>
      <c r="M121" s="2"/>
      <c r="N121" s="95"/>
      <c r="O121" s="2"/>
    </row>
    <row r="122" spans="1:15" s="71" customFormat="1" ht="15" outlineLevel="2" x14ac:dyDescent="0.2">
      <c r="A122" s="71" t="e">
        <f>A43+1</f>
        <v>#REF!</v>
      </c>
      <c r="B122" s="72">
        <f>B121</f>
        <v>30600</v>
      </c>
      <c r="C122" s="82">
        <f>C121+1</f>
        <v>30602</v>
      </c>
      <c r="D122" s="83" t="s">
        <v>91</v>
      </c>
      <c r="E122" s="183">
        <v>20</v>
      </c>
      <c r="F122" s="85" t="s">
        <v>623</v>
      </c>
      <c r="G122" s="93" t="s">
        <v>24</v>
      </c>
      <c r="H122" s="2"/>
      <c r="I122" s="94">
        <v>33</v>
      </c>
      <c r="J122" s="170"/>
      <c r="K122" s="170">
        <f t="shared" si="36"/>
        <v>0</v>
      </c>
      <c r="L122" s="184">
        <f>IFERROR(K122/$K$1021,0)</f>
        <v>0</v>
      </c>
      <c r="M122" s="2"/>
      <c r="N122" s="95"/>
      <c r="O122" s="2"/>
    </row>
    <row r="123" spans="1:15" s="71" customFormat="1" ht="15" outlineLevel="2" x14ac:dyDescent="0.2">
      <c r="A123" s="71" t="e">
        <f>A43+1</f>
        <v>#REF!</v>
      </c>
      <c r="B123" s="72">
        <f>B122</f>
        <v>30600</v>
      </c>
      <c r="C123" s="82">
        <f>C122+1</f>
        <v>30603</v>
      </c>
      <c r="D123" s="83" t="s">
        <v>91</v>
      </c>
      <c r="E123" s="183">
        <v>21</v>
      </c>
      <c r="F123" s="85" t="s">
        <v>624</v>
      </c>
      <c r="G123" s="93" t="s">
        <v>24</v>
      </c>
      <c r="H123" s="2"/>
      <c r="I123" s="94">
        <v>7</v>
      </c>
      <c r="J123" s="170"/>
      <c r="K123" s="170">
        <f t="shared" si="36"/>
        <v>0</v>
      </c>
      <c r="L123" s="184">
        <f>IFERROR(K123/$K$1021,0)</f>
        <v>0</v>
      </c>
      <c r="M123" s="2"/>
      <c r="N123" s="95"/>
      <c r="O123" s="2"/>
    </row>
    <row r="124" spans="1:15" s="71" customFormat="1" ht="15" outlineLevel="2" x14ac:dyDescent="0.2">
      <c r="A124" s="71">
        <f>A44+1</f>
        <v>1</v>
      </c>
      <c r="B124" s="72">
        <f>B122</f>
        <v>30600</v>
      </c>
      <c r="C124" s="82">
        <f>C123+1</f>
        <v>30604</v>
      </c>
      <c r="D124" s="83" t="s">
        <v>91</v>
      </c>
      <c r="E124" s="183">
        <v>22</v>
      </c>
      <c r="F124" s="85" t="s">
        <v>620</v>
      </c>
      <c r="G124" s="93" t="s">
        <v>621</v>
      </c>
      <c r="H124" s="2"/>
      <c r="I124" s="94">
        <v>6</v>
      </c>
      <c r="J124" s="170"/>
      <c r="K124" s="170">
        <f t="shared" si="36"/>
        <v>0</v>
      </c>
      <c r="L124" s="184">
        <f>IFERROR(K124/$K$1021,0)</f>
        <v>0</v>
      </c>
      <c r="M124" s="2"/>
      <c r="N124" s="95"/>
      <c r="O124" s="2"/>
    </row>
    <row r="125" spans="1:15" ht="30" customHeight="1" outlineLevel="1" x14ac:dyDescent="0.2">
      <c r="A125" s="62" t="e">
        <f>#REF!+1</f>
        <v>#REF!</v>
      </c>
      <c r="B125" s="63">
        <f>B124</f>
        <v>30600</v>
      </c>
      <c r="C125" s="182" t="s">
        <v>0</v>
      </c>
      <c r="D125" s="47">
        <f>C38</f>
        <v>30000</v>
      </c>
      <c r="E125" s="48" t="s">
        <v>13</v>
      </c>
      <c r="F125" s="97">
        <f>B125</f>
        <v>30600</v>
      </c>
      <c r="G125" s="15"/>
      <c r="H125" s="3"/>
      <c r="I125" s="52" t="s">
        <v>0</v>
      </c>
      <c r="J125" s="171"/>
      <c r="K125" s="171">
        <f>SUMIF(B$9:B124,B125,K$9:K124)</f>
        <v>0</v>
      </c>
      <c r="L125" s="185">
        <f>IFERROR(K125/$K$1021,0)</f>
        <v>0</v>
      </c>
      <c r="N125" s="98"/>
      <c r="O125" s="3"/>
    </row>
    <row r="126" spans="1:15" ht="8.1" customHeight="1" outlineLevel="1" x14ac:dyDescent="0.2">
      <c r="A126" s="62" t="e">
        <f>#REF!+1</f>
        <v>#REF!</v>
      </c>
      <c r="C126" s="82" t="s">
        <v>0</v>
      </c>
      <c r="D126" s="83"/>
      <c r="E126" s="84" t="s">
        <v>28</v>
      </c>
      <c r="F126" s="85"/>
      <c r="G126" s="86"/>
      <c r="I126" s="87" t="s">
        <v>0</v>
      </c>
      <c r="J126" s="170"/>
      <c r="K126" s="170"/>
      <c r="L126" s="172"/>
      <c r="N126" s="95"/>
    </row>
    <row r="127" spans="1:15" ht="16.5" thickBot="1" x14ac:dyDescent="0.25">
      <c r="A127" s="62" t="e">
        <f>#REF!+1</f>
        <v>#REF!</v>
      </c>
      <c r="C127" s="99" t="s">
        <v>0</v>
      </c>
      <c r="D127" s="16">
        <f>F127</f>
        <v>30000</v>
      </c>
      <c r="E127" s="17" t="s">
        <v>20</v>
      </c>
      <c r="F127" s="100">
        <f>C38</f>
        <v>30000</v>
      </c>
      <c r="G127" s="18"/>
      <c r="H127" s="3"/>
      <c r="I127" s="53" t="s">
        <v>0</v>
      </c>
      <c r="J127" s="173"/>
      <c r="K127" s="173">
        <f>SUMIFS(K$9:K126,E$9:E126,"$",D$9:D126,D127)</f>
        <v>0</v>
      </c>
      <c r="L127" s="192">
        <f>IFERROR(K127/$K$1021,0)</f>
        <v>0</v>
      </c>
      <c r="N127" s="101"/>
      <c r="O127" s="3"/>
    </row>
    <row r="128" spans="1:15" ht="7.5" customHeight="1" thickBot="1" x14ac:dyDescent="0.25">
      <c r="A128" s="62" t="e">
        <f>#REF!+1</f>
        <v>#REF!</v>
      </c>
      <c r="C128" s="102" t="s">
        <v>0</v>
      </c>
      <c r="D128" s="103"/>
      <c r="E128" s="104"/>
      <c r="F128" s="105"/>
      <c r="G128" s="106"/>
      <c r="I128" s="107"/>
      <c r="J128" s="108"/>
      <c r="K128" s="108"/>
      <c r="L128" s="109"/>
      <c r="N128" s="110"/>
    </row>
    <row r="129" spans="1:15" ht="19.5" customHeight="1" x14ac:dyDescent="0.2">
      <c r="A129" s="62" t="e">
        <f>A128+1</f>
        <v>#REF!</v>
      </c>
      <c r="C129" s="80">
        <f>C38+10000</f>
        <v>40000</v>
      </c>
      <c r="D129" s="37" t="s">
        <v>0</v>
      </c>
      <c r="E129" s="38" t="s">
        <v>0</v>
      </c>
      <c r="F129" s="81" t="s">
        <v>308</v>
      </c>
      <c r="G129" s="39"/>
      <c r="H129" s="1"/>
      <c r="I129" s="50" t="s">
        <v>0</v>
      </c>
      <c r="J129" s="40"/>
      <c r="K129" s="40"/>
      <c r="L129" s="41"/>
      <c r="M129" s="1"/>
      <c r="N129" s="42"/>
      <c r="O129" s="1"/>
    </row>
    <row r="130" spans="1:15" ht="7.5" customHeight="1" x14ac:dyDescent="0.2">
      <c r="C130" s="82" t="s">
        <v>0</v>
      </c>
      <c r="D130" s="83"/>
      <c r="E130" s="84" t="s">
        <v>28</v>
      </c>
      <c r="F130" s="85"/>
      <c r="G130" s="86"/>
      <c r="I130" s="87" t="s">
        <v>0</v>
      </c>
      <c r="J130" s="166"/>
      <c r="K130" s="166"/>
      <c r="L130" s="167"/>
      <c r="N130" s="88"/>
    </row>
    <row r="131" spans="1:15" s="91" customFormat="1" ht="30" customHeight="1" outlineLevel="1" x14ac:dyDescent="0.25">
      <c r="A131" s="62" t="e">
        <f>#REF!+1</f>
        <v>#REF!</v>
      </c>
      <c r="B131" s="113">
        <f>C131</f>
        <v>40100</v>
      </c>
      <c r="C131" s="90">
        <f>C129+100</f>
        <v>40100</v>
      </c>
      <c r="D131" s="43" t="s">
        <v>0</v>
      </c>
      <c r="E131" s="44" t="s">
        <v>0</v>
      </c>
      <c r="F131" s="49" t="s">
        <v>509</v>
      </c>
      <c r="G131" s="45"/>
      <c r="H131" s="1"/>
      <c r="I131" s="51" t="s">
        <v>0</v>
      </c>
      <c r="J131" s="175"/>
      <c r="K131" s="175"/>
      <c r="L131" s="169"/>
      <c r="M131" s="1"/>
      <c r="N131" s="46"/>
      <c r="O131" s="1"/>
    </row>
    <row r="132" spans="1:15" s="114" customFormat="1" ht="15" outlineLevel="2" x14ac:dyDescent="0.2">
      <c r="A132" s="114" t="e">
        <f>#REF!+1</f>
        <v>#REF!</v>
      </c>
      <c r="B132" s="115">
        <f t="shared" ref="B132:B136" si="37">B131</f>
        <v>40100</v>
      </c>
      <c r="C132" s="116">
        <f>C131+1</f>
        <v>40101</v>
      </c>
      <c r="D132" s="117" t="s">
        <v>202</v>
      </c>
      <c r="E132" s="118" t="s">
        <v>461</v>
      </c>
      <c r="F132" s="119" t="s">
        <v>460</v>
      </c>
      <c r="G132" s="120" t="s">
        <v>26</v>
      </c>
      <c r="H132" s="121"/>
      <c r="I132" s="94">
        <v>2183</v>
      </c>
      <c r="J132" s="179"/>
      <c r="K132" s="179">
        <f t="shared" ref="K132:K136" si="38">ROUND(J132*I132,2)</f>
        <v>0</v>
      </c>
      <c r="L132" s="184">
        <f t="shared" ref="L132:L137" si="39">IFERROR(K132/$K$1021,0)</f>
        <v>0</v>
      </c>
      <c r="M132" s="121"/>
      <c r="N132" s="95"/>
      <c r="O132" s="121"/>
    </row>
    <row r="133" spans="1:15" s="71" customFormat="1" ht="60" outlineLevel="2" x14ac:dyDescent="0.2">
      <c r="A133" s="71" t="e">
        <f t="shared" ref="A133" si="40">A131+1</f>
        <v>#REF!</v>
      </c>
      <c r="B133" s="72">
        <f t="shared" si="37"/>
        <v>40100</v>
      </c>
      <c r="C133" s="82">
        <f t="shared" ref="C133:C136" si="41">C132+1</f>
        <v>40102</v>
      </c>
      <c r="D133" s="83" t="s">
        <v>157</v>
      </c>
      <c r="E133" s="92" t="s">
        <v>99</v>
      </c>
      <c r="F133" s="85" t="s">
        <v>100</v>
      </c>
      <c r="G133" s="93" t="s">
        <v>26</v>
      </c>
      <c r="H133" s="2"/>
      <c r="I133" s="94">
        <v>2183</v>
      </c>
      <c r="J133" s="170"/>
      <c r="K133" s="170">
        <f t="shared" si="38"/>
        <v>0</v>
      </c>
      <c r="L133" s="184">
        <f t="shared" si="39"/>
        <v>0</v>
      </c>
      <c r="M133" s="2"/>
      <c r="N133" s="95"/>
      <c r="O133" s="2"/>
    </row>
    <row r="134" spans="1:15" s="71" customFormat="1" ht="30" outlineLevel="2" x14ac:dyDescent="0.2">
      <c r="A134" s="71" t="e">
        <f>#REF!+1</f>
        <v>#REF!</v>
      </c>
      <c r="B134" s="72">
        <f>B132</f>
        <v>40100</v>
      </c>
      <c r="C134" s="82">
        <f t="shared" si="41"/>
        <v>40103</v>
      </c>
      <c r="D134" s="83" t="s">
        <v>157</v>
      </c>
      <c r="E134" s="92" t="s">
        <v>120</v>
      </c>
      <c r="F134" s="85" t="s">
        <v>87</v>
      </c>
      <c r="G134" s="93" t="s">
        <v>26</v>
      </c>
      <c r="H134" s="2"/>
      <c r="I134" s="94">
        <v>1779</v>
      </c>
      <c r="J134" s="170"/>
      <c r="K134" s="170">
        <f t="shared" si="38"/>
        <v>0</v>
      </c>
      <c r="L134" s="184">
        <f t="shared" si="39"/>
        <v>0</v>
      </c>
      <c r="M134" s="2"/>
      <c r="N134" s="95"/>
      <c r="O134" s="2"/>
    </row>
    <row r="135" spans="1:15" s="71" customFormat="1" ht="30" outlineLevel="2" x14ac:dyDescent="0.2">
      <c r="A135" s="71" t="e">
        <f>#REF!+1</f>
        <v>#REF!</v>
      </c>
      <c r="B135" s="72">
        <f t="shared" si="37"/>
        <v>40100</v>
      </c>
      <c r="C135" s="82">
        <f t="shared" si="41"/>
        <v>40104</v>
      </c>
      <c r="D135" s="122" t="s">
        <v>157</v>
      </c>
      <c r="E135" s="123" t="s">
        <v>121</v>
      </c>
      <c r="F135" s="112" t="s">
        <v>122</v>
      </c>
      <c r="G135" s="93" t="s">
        <v>25</v>
      </c>
      <c r="H135" s="2"/>
      <c r="I135" s="94">
        <v>5546</v>
      </c>
      <c r="J135" s="177"/>
      <c r="K135" s="170">
        <f t="shared" si="38"/>
        <v>0</v>
      </c>
      <c r="L135" s="184">
        <f t="shared" si="39"/>
        <v>0</v>
      </c>
      <c r="M135" s="2"/>
      <c r="N135" s="111"/>
      <c r="O135" s="2"/>
    </row>
    <row r="136" spans="1:15" s="71" customFormat="1" ht="30" outlineLevel="2" x14ac:dyDescent="0.2">
      <c r="A136" s="71" t="e">
        <f>#REF!+1</f>
        <v>#REF!</v>
      </c>
      <c r="B136" s="72">
        <f t="shared" si="37"/>
        <v>40100</v>
      </c>
      <c r="C136" s="82">
        <f t="shared" si="41"/>
        <v>40105</v>
      </c>
      <c r="D136" s="122" t="s">
        <v>157</v>
      </c>
      <c r="E136" s="123" t="s">
        <v>123</v>
      </c>
      <c r="F136" s="112" t="s">
        <v>88</v>
      </c>
      <c r="G136" s="93" t="s">
        <v>89</v>
      </c>
      <c r="H136" s="2"/>
      <c r="I136" s="94">
        <v>8080</v>
      </c>
      <c r="J136" s="177"/>
      <c r="K136" s="170">
        <f t="shared" si="38"/>
        <v>0</v>
      </c>
      <c r="L136" s="184">
        <f t="shared" si="39"/>
        <v>0</v>
      </c>
      <c r="M136" s="2"/>
      <c r="N136" s="111"/>
      <c r="O136" s="2"/>
    </row>
    <row r="137" spans="1:15" ht="30" customHeight="1" outlineLevel="1" x14ac:dyDescent="0.2">
      <c r="A137" s="62" t="e">
        <f>#REF!+1</f>
        <v>#REF!</v>
      </c>
      <c r="B137" s="63">
        <f>B136</f>
        <v>40100</v>
      </c>
      <c r="C137" s="96" t="s">
        <v>0</v>
      </c>
      <c r="D137" s="47">
        <f>C129</f>
        <v>40000</v>
      </c>
      <c r="E137" s="48" t="s">
        <v>13</v>
      </c>
      <c r="F137" s="97">
        <f>B137</f>
        <v>40100</v>
      </c>
      <c r="G137" s="15"/>
      <c r="H137" s="3"/>
      <c r="I137" s="52" t="s">
        <v>0</v>
      </c>
      <c r="J137" s="171"/>
      <c r="K137" s="171">
        <f>SUMIF(B$9:B136,B137,K$9:K136)</f>
        <v>0</v>
      </c>
      <c r="L137" s="185">
        <f t="shared" si="39"/>
        <v>0</v>
      </c>
      <c r="N137" s="98"/>
      <c r="O137" s="3"/>
    </row>
    <row r="138" spans="1:15" ht="7.5" customHeight="1" outlineLevel="1" x14ac:dyDescent="0.2">
      <c r="C138" s="82" t="s">
        <v>0</v>
      </c>
      <c r="D138" s="83"/>
      <c r="E138" s="84" t="s">
        <v>28</v>
      </c>
      <c r="F138" s="85"/>
      <c r="G138" s="86"/>
      <c r="I138" s="87" t="s">
        <v>0</v>
      </c>
      <c r="J138" s="170"/>
      <c r="K138" s="170"/>
      <c r="L138" s="172"/>
      <c r="N138" s="88"/>
    </row>
    <row r="139" spans="1:15" s="91" customFormat="1" ht="30" customHeight="1" outlineLevel="1" x14ac:dyDescent="0.25">
      <c r="A139" s="62" t="e">
        <f>#REF!+1</f>
        <v>#REF!</v>
      </c>
      <c r="B139" s="113">
        <f>C139</f>
        <v>40200</v>
      </c>
      <c r="C139" s="90">
        <f>C131+100</f>
        <v>40200</v>
      </c>
      <c r="D139" s="43" t="s">
        <v>0</v>
      </c>
      <c r="E139" s="44" t="s">
        <v>0</v>
      </c>
      <c r="F139" s="49" t="s">
        <v>345</v>
      </c>
      <c r="G139" s="45"/>
      <c r="H139" s="1"/>
      <c r="I139" s="51" t="s">
        <v>0</v>
      </c>
      <c r="J139" s="175"/>
      <c r="K139" s="175"/>
      <c r="L139" s="169"/>
      <c r="M139" s="1"/>
      <c r="N139" s="46"/>
      <c r="O139" s="1"/>
    </row>
    <row r="140" spans="1:15" s="114" customFormat="1" ht="30" outlineLevel="2" x14ac:dyDescent="0.2">
      <c r="A140" s="114" t="e">
        <f>#REF!+1</f>
        <v>#REF!</v>
      </c>
      <c r="B140" s="115">
        <f t="shared" ref="B140:B141" si="42">B139</f>
        <v>40200</v>
      </c>
      <c r="C140" s="116">
        <f>C139+1</f>
        <v>40201</v>
      </c>
      <c r="D140" s="117" t="s">
        <v>157</v>
      </c>
      <c r="E140" s="118" t="s">
        <v>347</v>
      </c>
      <c r="F140" s="119" t="s">
        <v>346</v>
      </c>
      <c r="G140" s="93" t="s">
        <v>25</v>
      </c>
      <c r="H140" s="121"/>
      <c r="I140" s="94">
        <v>500</v>
      </c>
      <c r="J140" s="179"/>
      <c r="K140" s="179">
        <f t="shared" ref="K140:K141" si="43">ROUND(J140*I140,2)</f>
        <v>0</v>
      </c>
      <c r="L140" s="184">
        <f>IFERROR(K140/$K$1021,0)</f>
        <v>0</v>
      </c>
      <c r="M140" s="121"/>
      <c r="N140" s="95"/>
      <c r="O140" s="121"/>
    </row>
    <row r="141" spans="1:15" s="71" customFormat="1" ht="15" outlineLevel="2" x14ac:dyDescent="0.2">
      <c r="A141" s="71" t="e">
        <f>#REF!+1</f>
        <v>#REF!</v>
      </c>
      <c r="B141" s="72">
        <f t="shared" si="42"/>
        <v>40200</v>
      </c>
      <c r="C141" s="82">
        <f>C140+1</f>
        <v>40202</v>
      </c>
      <c r="D141" s="83" t="s">
        <v>157</v>
      </c>
      <c r="E141" s="92" t="s">
        <v>349</v>
      </c>
      <c r="F141" s="85" t="s">
        <v>350</v>
      </c>
      <c r="G141" s="93" t="s">
        <v>351</v>
      </c>
      <c r="H141" s="2"/>
      <c r="I141" s="94">
        <v>400</v>
      </c>
      <c r="J141" s="170"/>
      <c r="K141" s="170">
        <f t="shared" si="43"/>
        <v>0</v>
      </c>
      <c r="L141" s="184">
        <f>IFERROR(K141/$K$1021,0)</f>
        <v>0</v>
      </c>
      <c r="M141" s="2"/>
      <c r="N141" s="95"/>
      <c r="O141" s="2"/>
    </row>
    <row r="142" spans="1:15" ht="30" customHeight="1" outlineLevel="1" x14ac:dyDescent="0.2">
      <c r="A142" s="62" t="e">
        <f>#REF!+1</f>
        <v>#REF!</v>
      </c>
      <c r="B142" s="63">
        <f>B141</f>
        <v>40200</v>
      </c>
      <c r="C142" s="96" t="s">
        <v>0</v>
      </c>
      <c r="D142" s="47">
        <f>C129</f>
        <v>40000</v>
      </c>
      <c r="E142" s="48" t="s">
        <v>13</v>
      </c>
      <c r="F142" s="97">
        <f>B142</f>
        <v>40200</v>
      </c>
      <c r="G142" s="15"/>
      <c r="H142" s="3"/>
      <c r="I142" s="52" t="s">
        <v>0</v>
      </c>
      <c r="J142" s="171"/>
      <c r="K142" s="171">
        <f>SUMIF(B$9:B141,B142,K$9:K141)</f>
        <v>0</v>
      </c>
      <c r="L142" s="185">
        <f>IFERROR(K142/$K$1021,0)</f>
        <v>0</v>
      </c>
      <c r="N142" s="98"/>
      <c r="O142" s="3"/>
    </row>
    <row r="143" spans="1:15" ht="8.1" customHeight="1" outlineLevel="1" x14ac:dyDescent="0.2">
      <c r="A143" s="62" t="e">
        <f>#REF!+1</f>
        <v>#REF!</v>
      </c>
      <c r="C143" s="82" t="s">
        <v>0</v>
      </c>
      <c r="D143" s="83"/>
      <c r="E143" s="84" t="s">
        <v>28</v>
      </c>
      <c r="F143" s="85"/>
      <c r="G143" s="86"/>
      <c r="I143" s="87" t="s">
        <v>0</v>
      </c>
      <c r="J143" s="170"/>
      <c r="K143" s="170"/>
      <c r="L143" s="172"/>
      <c r="N143" s="95"/>
    </row>
    <row r="144" spans="1:15" ht="16.5" thickBot="1" x14ac:dyDescent="0.25">
      <c r="A144" s="62" t="e">
        <f>#REF!+1</f>
        <v>#REF!</v>
      </c>
      <c r="C144" s="99" t="s">
        <v>0</v>
      </c>
      <c r="D144" s="16">
        <f>F144</f>
        <v>40000</v>
      </c>
      <c r="E144" s="17" t="s">
        <v>20</v>
      </c>
      <c r="F144" s="100">
        <f>C129</f>
        <v>40000</v>
      </c>
      <c r="G144" s="18"/>
      <c r="H144" s="3"/>
      <c r="I144" s="53" t="s">
        <v>0</v>
      </c>
      <c r="J144" s="173"/>
      <c r="K144" s="173">
        <f>SUMIFS(K$9:K143,E$9:E143,"$",D$9:D143,D144)</f>
        <v>0</v>
      </c>
      <c r="L144" s="192">
        <f>IFERROR(K144/$K$1021,0)</f>
        <v>0</v>
      </c>
      <c r="N144" s="101"/>
      <c r="O144" s="3"/>
    </row>
    <row r="145" spans="1:15" ht="7.5" customHeight="1" thickBot="1" x14ac:dyDescent="0.25">
      <c r="A145" s="62" t="e">
        <f>#REF!+1</f>
        <v>#REF!</v>
      </c>
      <c r="C145" s="102" t="s">
        <v>0</v>
      </c>
      <c r="D145" s="103"/>
      <c r="E145" s="104"/>
      <c r="F145" s="105"/>
      <c r="G145" s="106"/>
      <c r="I145" s="107"/>
      <c r="J145" s="108"/>
      <c r="K145" s="108"/>
      <c r="L145" s="109"/>
      <c r="N145" s="110"/>
    </row>
    <row r="146" spans="1:15" ht="19.5" customHeight="1" x14ac:dyDescent="0.2">
      <c r="A146" s="62" t="e">
        <f>A37+1</f>
        <v>#REF!</v>
      </c>
      <c r="C146" s="80">
        <f>C129+10000</f>
        <v>50000</v>
      </c>
      <c r="D146" s="37" t="s">
        <v>0</v>
      </c>
      <c r="E146" s="38" t="s">
        <v>0</v>
      </c>
      <c r="F146" s="81" t="s">
        <v>23</v>
      </c>
      <c r="G146" s="39"/>
      <c r="H146" s="1"/>
      <c r="I146" s="50" t="s">
        <v>0</v>
      </c>
      <c r="J146" s="40"/>
      <c r="K146" s="40"/>
      <c r="L146" s="41"/>
      <c r="M146" s="1"/>
      <c r="N146" s="42"/>
      <c r="O146" s="1"/>
    </row>
    <row r="147" spans="1:15" ht="7.5" customHeight="1" x14ac:dyDescent="0.2">
      <c r="C147" s="82"/>
      <c r="D147" s="83"/>
      <c r="E147" s="84" t="s">
        <v>28</v>
      </c>
      <c r="F147" s="85"/>
      <c r="G147" s="86"/>
      <c r="I147" s="87" t="s">
        <v>0</v>
      </c>
      <c r="J147" s="166"/>
      <c r="K147" s="166"/>
      <c r="L147" s="167"/>
      <c r="N147" s="88"/>
    </row>
    <row r="148" spans="1:15" s="91" customFormat="1" ht="30" customHeight="1" outlineLevel="1" x14ac:dyDescent="0.25">
      <c r="A148" s="62" t="e">
        <f>A146+1</f>
        <v>#REF!</v>
      </c>
      <c r="B148" s="89">
        <f>C148</f>
        <v>50100</v>
      </c>
      <c r="C148" s="90">
        <f>C146+100</f>
        <v>50100</v>
      </c>
      <c r="D148" s="43" t="s">
        <v>0</v>
      </c>
      <c r="E148" s="44" t="s">
        <v>0</v>
      </c>
      <c r="F148" s="49" t="s">
        <v>44</v>
      </c>
      <c r="G148" s="45"/>
      <c r="H148" s="1"/>
      <c r="I148" s="51" t="s">
        <v>0</v>
      </c>
      <c r="J148" s="175"/>
      <c r="K148" s="175"/>
      <c r="L148" s="169"/>
      <c r="M148" s="1"/>
      <c r="N148" s="46"/>
      <c r="O148" s="1"/>
    </row>
    <row r="149" spans="1:15" s="71" customFormat="1" ht="30" outlineLevel="2" x14ac:dyDescent="0.2">
      <c r="A149" s="71" t="e">
        <f>A148+1</f>
        <v>#REF!</v>
      </c>
      <c r="B149" s="72">
        <f>B148</f>
        <v>50100</v>
      </c>
      <c r="C149" s="82">
        <f t="shared" ref="C149:C152" si="44">C148+1</f>
        <v>50101</v>
      </c>
      <c r="D149" s="83" t="s">
        <v>157</v>
      </c>
      <c r="E149" s="92" t="s">
        <v>98</v>
      </c>
      <c r="F149" s="85" t="s">
        <v>34</v>
      </c>
      <c r="G149" s="93" t="s">
        <v>26</v>
      </c>
      <c r="H149" s="2"/>
      <c r="I149" s="94">
        <v>650</v>
      </c>
      <c r="J149" s="170"/>
      <c r="K149" s="170">
        <f t="shared" ref="K149:K152" si="45">ROUND(J149*I149,2)</f>
        <v>0</v>
      </c>
      <c r="L149" s="184">
        <f>IFERROR(K149/$K$1021,0)</f>
        <v>0</v>
      </c>
      <c r="M149" s="2"/>
      <c r="N149" s="95"/>
      <c r="O149" s="2"/>
    </row>
    <row r="150" spans="1:15" s="71" customFormat="1" ht="60" outlineLevel="2" x14ac:dyDescent="0.2">
      <c r="A150" s="71" t="e">
        <f t="shared" ref="A150:A152" si="46">A148+1</f>
        <v>#REF!</v>
      </c>
      <c r="B150" s="72">
        <f t="shared" ref="B150:B152" si="47">B149</f>
        <v>50100</v>
      </c>
      <c r="C150" s="82">
        <f t="shared" si="44"/>
        <v>50102</v>
      </c>
      <c r="D150" s="83" t="s">
        <v>157</v>
      </c>
      <c r="E150" s="92" t="s">
        <v>99</v>
      </c>
      <c r="F150" s="85" t="s">
        <v>100</v>
      </c>
      <c r="G150" s="93" t="s">
        <v>26</v>
      </c>
      <c r="H150" s="2"/>
      <c r="I150" s="94">
        <v>650</v>
      </c>
      <c r="J150" s="170"/>
      <c r="K150" s="170">
        <f t="shared" si="45"/>
        <v>0</v>
      </c>
      <c r="L150" s="184">
        <f>IFERROR(K150/$K$1021,0)</f>
        <v>0</v>
      </c>
      <c r="M150" s="2"/>
      <c r="N150" s="95"/>
      <c r="O150" s="2"/>
    </row>
    <row r="151" spans="1:15" s="71" customFormat="1" ht="30" outlineLevel="2" x14ac:dyDescent="0.2">
      <c r="A151" s="71" t="e">
        <f t="shared" si="46"/>
        <v>#REF!</v>
      </c>
      <c r="B151" s="72">
        <f t="shared" si="47"/>
        <v>50100</v>
      </c>
      <c r="C151" s="82">
        <f t="shared" si="44"/>
        <v>50103</v>
      </c>
      <c r="D151" s="83" t="s">
        <v>157</v>
      </c>
      <c r="E151" s="92" t="s">
        <v>101</v>
      </c>
      <c r="F151" s="85" t="s">
        <v>102</v>
      </c>
      <c r="G151" s="93" t="s">
        <v>246</v>
      </c>
      <c r="H151" s="2"/>
      <c r="I151" s="94">
        <v>19500</v>
      </c>
      <c r="J151" s="170"/>
      <c r="K151" s="170">
        <f t="shared" si="45"/>
        <v>0</v>
      </c>
      <c r="L151" s="184">
        <f>IFERROR(K151/$K$1021,0)</f>
        <v>0</v>
      </c>
      <c r="M151" s="2"/>
      <c r="N151" s="95"/>
      <c r="O151" s="2"/>
    </row>
    <row r="152" spans="1:15" s="71" customFormat="1" ht="30" outlineLevel="2" x14ac:dyDescent="0.2">
      <c r="A152" s="71" t="e">
        <f t="shared" si="46"/>
        <v>#REF!</v>
      </c>
      <c r="B152" s="72">
        <f t="shared" si="47"/>
        <v>50100</v>
      </c>
      <c r="C152" s="82">
        <f t="shared" si="44"/>
        <v>50104</v>
      </c>
      <c r="D152" s="83" t="s">
        <v>157</v>
      </c>
      <c r="E152" s="92" t="s">
        <v>103</v>
      </c>
      <c r="F152" s="85" t="s">
        <v>35</v>
      </c>
      <c r="G152" s="93" t="s">
        <v>25</v>
      </c>
      <c r="H152" s="2"/>
      <c r="I152" s="94">
        <v>3250</v>
      </c>
      <c r="J152" s="170"/>
      <c r="K152" s="170">
        <f t="shared" si="45"/>
        <v>0</v>
      </c>
      <c r="L152" s="184">
        <f>IFERROR(K152/$K$1021,0)</f>
        <v>0</v>
      </c>
      <c r="M152" s="2"/>
      <c r="N152" s="95"/>
      <c r="O152" s="2"/>
    </row>
    <row r="153" spans="1:15" ht="30" customHeight="1" outlineLevel="1" x14ac:dyDescent="0.2">
      <c r="A153" s="62" t="e">
        <f>#REF!+1</f>
        <v>#REF!</v>
      </c>
      <c r="B153" s="63">
        <f>B152</f>
        <v>50100</v>
      </c>
      <c r="C153" s="96" t="s">
        <v>0</v>
      </c>
      <c r="D153" s="47">
        <f>C146</f>
        <v>50000</v>
      </c>
      <c r="E153" s="48" t="s">
        <v>13</v>
      </c>
      <c r="F153" s="97">
        <f>B153</f>
        <v>50100</v>
      </c>
      <c r="G153" s="15"/>
      <c r="H153" s="3"/>
      <c r="I153" s="52" t="s">
        <v>0</v>
      </c>
      <c r="J153" s="171"/>
      <c r="K153" s="171">
        <f>SUMIF(B$9:B152,B153,K$9:K152)</f>
        <v>0</v>
      </c>
      <c r="L153" s="185">
        <f>IFERROR(K153/$K$1021,0)</f>
        <v>0</v>
      </c>
      <c r="N153" s="98"/>
      <c r="O153" s="3"/>
    </row>
    <row r="154" spans="1:15" ht="7.5" customHeight="1" outlineLevel="1" x14ac:dyDescent="0.2">
      <c r="C154" s="82" t="s">
        <v>0</v>
      </c>
      <c r="D154" s="83"/>
      <c r="E154" s="84" t="s">
        <v>28</v>
      </c>
      <c r="F154" s="85"/>
      <c r="G154" s="86"/>
      <c r="I154" s="87" t="s">
        <v>0</v>
      </c>
      <c r="J154" s="170"/>
      <c r="K154" s="170"/>
      <c r="L154" s="172"/>
      <c r="N154" s="88"/>
    </row>
    <row r="155" spans="1:15" s="91" customFormat="1" ht="30" customHeight="1" outlineLevel="1" x14ac:dyDescent="0.25">
      <c r="A155" s="62" t="e">
        <f>A146+1</f>
        <v>#REF!</v>
      </c>
      <c r="B155" s="89">
        <f>C155</f>
        <v>50200</v>
      </c>
      <c r="C155" s="90">
        <f>C148+100</f>
        <v>50200</v>
      </c>
      <c r="D155" s="43" t="s">
        <v>0</v>
      </c>
      <c r="E155" s="44" t="s">
        <v>0</v>
      </c>
      <c r="F155" s="49" t="s">
        <v>37</v>
      </c>
      <c r="G155" s="45"/>
      <c r="H155" s="1"/>
      <c r="I155" s="51" t="s">
        <v>0</v>
      </c>
      <c r="J155" s="175"/>
      <c r="K155" s="175"/>
      <c r="L155" s="169"/>
      <c r="M155" s="1"/>
      <c r="N155" s="46"/>
      <c r="O155" s="1"/>
    </row>
    <row r="156" spans="1:15" s="71" customFormat="1" ht="15" outlineLevel="2" x14ac:dyDescent="0.2">
      <c r="A156" s="71" t="e">
        <f>#REF!+1</f>
        <v>#REF!</v>
      </c>
      <c r="B156" s="72">
        <f>B155</f>
        <v>50200</v>
      </c>
      <c r="C156" s="82">
        <f t="shared" ref="C156:C162" si="48">C155+1</f>
        <v>50201</v>
      </c>
      <c r="D156" s="83" t="s">
        <v>157</v>
      </c>
      <c r="E156" s="92" t="s">
        <v>105</v>
      </c>
      <c r="F156" s="85" t="s">
        <v>38</v>
      </c>
      <c r="G156" s="93" t="s">
        <v>25</v>
      </c>
      <c r="H156" s="2"/>
      <c r="I156" s="94">
        <v>6500</v>
      </c>
      <c r="J156" s="170"/>
      <c r="K156" s="170">
        <f t="shared" ref="K156:K162" si="49">ROUND(J156*I156,2)</f>
        <v>0</v>
      </c>
      <c r="L156" s="184">
        <f t="shared" ref="L156:L163" si="50">IFERROR(K156/$K$1021,0)</f>
        <v>0</v>
      </c>
      <c r="M156" s="2"/>
      <c r="N156" s="95"/>
      <c r="O156" s="2"/>
    </row>
    <row r="157" spans="1:15" s="71" customFormat="1" ht="15" outlineLevel="2" x14ac:dyDescent="0.2">
      <c r="A157" s="71" t="e">
        <f t="shared" ref="A157:A159" si="51">A155+1</f>
        <v>#REF!</v>
      </c>
      <c r="B157" s="72">
        <f t="shared" ref="B157:B159" si="52">B156</f>
        <v>50200</v>
      </c>
      <c r="C157" s="82">
        <f t="shared" si="48"/>
        <v>50202</v>
      </c>
      <c r="D157" s="83" t="s">
        <v>157</v>
      </c>
      <c r="E157" s="92" t="s">
        <v>106</v>
      </c>
      <c r="F157" s="85" t="s">
        <v>107</v>
      </c>
      <c r="G157" s="93" t="s">
        <v>25</v>
      </c>
      <c r="H157" s="2"/>
      <c r="I157" s="94">
        <v>3250</v>
      </c>
      <c r="J157" s="170"/>
      <c r="K157" s="170">
        <f t="shared" si="49"/>
        <v>0</v>
      </c>
      <c r="L157" s="184">
        <f t="shared" si="50"/>
        <v>0</v>
      </c>
      <c r="M157" s="2"/>
      <c r="N157" s="95"/>
      <c r="O157" s="2"/>
    </row>
    <row r="158" spans="1:15" s="71" customFormat="1" ht="30" outlineLevel="2" x14ac:dyDescent="0.2">
      <c r="A158" s="71" t="e">
        <f t="shared" si="51"/>
        <v>#REF!</v>
      </c>
      <c r="B158" s="72">
        <f t="shared" si="52"/>
        <v>50200</v>
      </c>
      <c r="C158" s="82">
        <f t="shared" si="48"/>
        <v>50203</v>
      </c>
      <c r="D158" s="83" t="s">
        <v>111</v>
      </c>
      <c r="E158" s="92" t="s">
        <v>617</v>
      </c>
      <c r="F158" s="85" t="s">
        <v>618</v>
      </c>
      <c r="G158" s="93" t="s">
        <v>26</v>
      </c>
      <c r="H158" s="2"/>
      <c r="I158" s="94">
        <v>162.5</v>
      </c>
      <c r="J158" s="170"/>
      <c r="K158" s="170">
        <f t="shared" si="49"/>
        <v>0</v>
      </c>
      <c r="L158" s="184">
        <f t="shared" si="50"/>
        <v>0</v>
      </c>
      <c r="M158" s="2"/>
      <c r="N158" s="95"/>
      <c r="O158" s="2"/>
    </row>
    <row r="159" spans="1:15" s="71" customFormat="1" ht="30" outlineLevel="2" x14ac:dyDescent="0.2">
      <c r="A159" s="71" t="e">
        <f t="shared" si="51"/>
        <v>#REF!</v>
      </c>
      <c r="B159" s="72">
        <f t="shared" si="52"/>
        <v>50200</v>
      </c>
      <c r="C159" s="82">
        <f t="shared" si="48"/>
        <v>50204</v>
      </c>
      <c r="D159" s="83" t="s">
        <v>157</v>
      </c>
      <c r="E159" s="92" t="s">
        <v>108</v>
      </c>
      <c r="F159" s="85" t="s">
        <v>27</v>
      </c>
      <c r="G159" s="93" t="s">
        <v>26</v>
      </c>
      <c r="H159" s="2"/>
      <c r="I159" s="94">
        <v>325</v>
      </c>
      <c r="J159" s="170"/>
      <c r="K159" s="170">
        <f t="shared" si="49"/>
        <v>0</v>
      </c>
      <c r="L159" s="184">
        <f t="shared" si="50"/>
        <v>0</v>
      </c>
      <c r="M159" s="2"/>
      <c r="N159" s="95"/>
      <c r="O159" s="2"/>
    </row>
    <row r="160" spans="1:15" s="71" customFormat="1" ht="15" outlineLevel="2" x14ac:dyDescent="0.2">
      <c r="A160" s="71" t="e">
        <f t="shared" ref="A160:A161" si="53">A155+1</f>
        <v>#REF!</v>
      </c>
      <c r="B160" s="72">
        <f t="shared" ref="B160:B161" si="54">B157</f>
        <v>50200</v>
      </c>
      <c r="C160" s="82">
        <f t="shared" si="48"/>
        <v>50205</v>
      </c>
      <c r="D160" s="83" t="s">
        <v>111</v>
      </c>
      <c r="E160" s="92" t="s">
        <v>616</v>
      </c>
      <c r="F160" s="85" t="s">
        <v>495</v>
      </c>
      <c r="G160" s="93" t="s">
        <v>26</v>
      </c>
      <c r="H160" s="2"/>
      <c r="I160" s="94">
        <v>162.5</v>
      </c>
      <c r="J160" s="170"/>
      <c r="K160" s="170">
        <f t="shared" si="49"/>
        <v>0</v>
      </c>
      <c r="L160" s="184">
        <f t="shared" si="50"/>
        <v>0</v>
      </c>
      <c r="M160" s="2"/>
      <c r="N160" s="95"/>
      <c r="O160" s="2"/>
    </row>
    <row r="161" spans="1:15" s="71" customFormat="1" ht="30" outlineLevel="2" x14ac:dyDescent="0.2">
      <c r="A161" s="71" t="e">
        <f t="shared" si="53"/>
        <v>#REF!</v>
      </c>
      <c r="B161" s="72">
        <f t="shared" si="54"/>
        <v>50200</v>
      </c>
      <c r="C161" s="82">
        <f t="shared" si="48"/>
        <v>50206</v>
      </c>
      <c r="D161" s="83" t="s">
        <v>111</v>
      </c>
      <c r="E161" s="92" t="s">
        <v>498</v>
      </c>
      <c r="F161" s="85" t="s">
        <v>496</v>
      </c>
      <c r="G161" s="93" t="s">
        <v>26</v>
      </c>
      <c r="H161" s="2"/>
      <c r="I161" s="94">
        <v>325</v>
      </c>
      <c r="J161" s="170"/>
      <c r="K161" s="170">
        <f t="shared" si="49"/>
        <v>0</v>
      </c>
      <c r="L161" s="184">
        <f t="shared" si="50"/>
        <v>0</v>
      </c>
      <c r="M161" s="2"/>
      <c r="N161" s="95"/>
      <c r="O161" s="2"/>
    </row>
    <row r="162" spans="1:15" s="71" customFormat="1" ht="15" outlineLevel="2" x14ac:dyDescent="0.2">
      <c r="A162" s="71" t="e">
        <f>A157+1</f>
        <v>#REF!</v>
      </c>
      <c r="B162" s="72">
        <f>B159</f>
        <v>50200</v>
      </c>
      <c r="C162" s="82">
        <f t="shared" si="48"/>
        <v>50207</v>
      </c>
      <c r="D162" s="83" t="s">
        <v>111</v>
      </c>
      <c r="E162" s="92" t="s">
        <v>499</v>
      </c>
      <c r="F162" s="85" t="s">
        <v>497</v>
      </c>
      <c r="G162" s="93" t="s">
        <v>500</v>
      </c>
      <c r="H162" s="2"/>
      <c r="I162" s="94">
        <v>9750</v>
      </c>
      <c r="J162" s="170"/>
      <c r="K162" s="170">
        <f t="shared" si="49"/>
        <v>0</v>
      </c>
      <c r="L162" s="184">
        <f t="shared" si="50"/>
        <v>0</v>
      </c>
      <c r="M162" s="2"/>
      <c r="N162" s="95"/>
      <c r="O162" s="2"/>
    </row>
    <row r="163" spans="1:15" ht="30" customHeight="1" outlineLevel="1" x14ac:dyDescent="0.2">
      <c r="A163" s="62" t="e">
        <f>#REF!+1</f>
        <v>#REF!</v>
      </c>
      <c r="B163" s="63">
        <f>B162</f>
        <v>50200</v>
      </c>
      <c r="C163" s="96" t="s">
        <v>0</v>
      </c>
      <c r="D163" s="47">
        <f>C146</f>
        <v>50000</v>
      </c>
      <c r="E163" s="48" t="s">
        <v>13</v>
      </c>
      <c r="F163" s="97">
        <f>B163</f>
        <v>50200</v>
      </c>
      <c r="G163" s="15"/>
      <c r="H163" s="3"/>
      <c r="I163" s="52" t="s">
        <v>0</v>
      </c>
      <c r="J163" s="171"/>
      <c r="K163" s="171">
        <f>SUMIF(B$9:B162,B163,K$9:K162)</f>
        <v>0</v>
      </c>
      <c r="L163" s="185">
        <f t="shared" si="50"/>
        <v>0</v>
      </c>
      <c r="N163" s="98"/>
      <c r="O163" s="3"/>
    </row>
    <row r="164" spans="1:15" ht="8.1" customHeight="1" outlineLevel="1" x14ac:dyDescent="0.2">
      <c r="C164" s="82" t="s">
        <v>0</v>
      </c>
      <c r="D164" s="83"/>
      <c r="E164" s="84" t="s">
        <v>28</v>
      </c>
      <c r="F164" s="85"/>
      <c r="G164" s="86"/>
      <c r="I164" s="87" t="s">
        <v>0</v>
      </c>
      <c r="J164" s="170"/>
      <c r="K164" s="170"/>
      <c r="L164" s="172"/>
      <c r="N164" s="88"/>
    </row>
    <row r="165" spans="1:15" s="91" customFormat="1" ht="30" customHeight="1" outlineLevel="1" x14ac:dyDescent="0.25">
      <c r="A165" s="62" t="e">
        <f>#REF!+1</f>
        <v>#REF!</v>
      </c>
      <c r="B165" s="89">
        <f>C165</f>
        <v>50300</v>
      </c>
      <c r="C165" s="90">
        <f>C155+100</f>
        <v>50300</v>
      </c>
      <c r="D165" s="43" t="s">
        <v>0</v>
      </c>
      <c r="E165" s="44" t="s">
        <v>0</v>
      </c>
      <c r="F165" s="49" t="s">
        <v>39</v>
      </c>
      <c r="G165" s="45"/>
      <c r="H165" s="1"/>
      <c r="I165" s="51" t="s">
        <v>0</v>
      </c>
      <c r="J165" s="175"/>
      <c r="K165" s="175"/>
      <c r="L165" s="169"/>
      <c r="M165" s="1"/>
      <c r="N165" s="46"/>
      <c r="O165" s="1"/>
    </row>
    <row r="166" spans="1:15" s="71" customFormat="1" ht="45" outlineLevel="2" x14ac:dyDescent="0.2">
      <c r="A166" s="71" t="e">
        <f>A165+1</f>
        <v>#REF!</v>
      </c>
      <c r="B166" s="72">
        <f>B165</f>
        <v>50300</v>
      </c>
      <c r="C166" s="82">
        <f t="shared" ref="C166:C169" si="55">C165+1</f>
        <v>50301</v>
      </c>
      <c r="D166" s="83" t="s">
        <v>157</v>
      </c>
      <c r="E166" s="92" t="s">
        <v>109</v>
      </c>
      <c r="F166" s="85" t="s">
        <v>110</v>
      </c>
      <c r="G166" s="93" t="s">
        <v>53</v>
      </c>
      <c r="H166" s="2"/>
      <c r="I166" s="94">
        <v>8</v>
      </c>
      <c r="J166" s="170"/>
      <c r="K166" s="170">
        <f t="shared" ref="K166:K170" si="56">ROUND(J166*I166,2)</f>
        <v>0</v>
      </c>
      <c r="L166" s="184">
        <f t="shared" ref="L166:L171" si="57">IFERROR(K166/$K$1021,0)</f>
        <v>0</v>
      </c>
      <c r="M166" s="2"/>
      <c r="N166" s="111"/>
      <c r="O166" s="2"/>
    </row>
    <row r="167" spans="1:15" s="71" customFormat="1" ht="30" outlineLevel="2" x14ac:dyDescent="0.2">
      <c r="A167" s="71" t="e">
        <f t="shared" ref="A167:A169" si="58">A165+1</f>
        <v>#REF!</v>
      </c>
      <c r="B167" s="72">
        <f t="shared" ref="B167:B169" si="59">B166</f>
        <v>50300</v>
      </c>
      <c r="C167" s="82">
        <f t="shared" si="55"/>
        <v>50302</v>
      </c>
      <c r="D167" s="83" t="s">
        <v>90</v>
      </c>
      <c r="E167" s="180">
        <v>5406170</v>
      </c>
      <c r="F167" s="85" t="s">
        <v>348</v>
      </c>
      <c r="G167" s="93" t="s">
        <v>26</v>
      </c>
      <c r="H167" s="2"/>
      <c r="I167" s="94">
        <v>2</v>
      </c>
      <c r="J167" s="170"/>
      <c r="K167" s="170">
        <f t="shared" si="56"/>
        <v>0</v>
      </c>
      <c r="L167" s="184">
        <f t="shared" si="57"/>
        <v>0</v>
      </c>
      <c r="M167" s="2"/>
      <c r="N167" s="95"/>
      <c r="O167" s="2"/>
    </row>
    <row r="168" spans="1:15" s="71" customFormat="1" ht="15" outlineLevel="2" x14ac:dyDescent="0.2">
      <c r="A168" s="71" t="e">
        <f t="shared" si="58"/>
        <v>#REF!</v>
      </c>
      <c r="B168" s="72">
        <f t="shared" si="59"/>
        <v>50300</v>
      </c>
      <c r="C168" s="82">
        <f t="shared" si="55"/>
        <v>50303</v>
      </c>
      <c r="D168" s="83" t="s">
        <v>90</v>
      </c>
      <c r="E168" s="180">
        <v>4912040</v>
      </c>
      <c r="F168" s="85" t="s">
        <v>40</v>
      </c>
      <c r="G168" s="93" t="s">
        <v>24</v>
      </c>
      <c r="H168" s="2"/>
      <c r="I168" s="94">
        <v>1</v>
      </c>
      <c r="J168" s="170"/>
      <c r="K168" s="170">
        <f t="shared" si="56"/>
        <v>0</v>
      </c>
      <c r="L168" s="184">
        <f t="shared" si="57"/>
        <v>0</v>
      </c>
      <c r="M168" s="2"/>
      <c r="N168" s="95"/>
      <c r="O168" s="2"/>
    </row>
    <row r="169" spans="1:15" s="71" customFormat="1" ht="15" outlineLevel="2" x14ac:dyDescent="0.2">
      <c r="A169" s="71" t="e">
        <f t="shared" si="58"/>
        <v>#REF!</v>
      </c>
      <c r="B169" s="72">
        <f t="shared" si="59"/>
        <v>50300</v>
      </c>
      <c r="C169" s="82">
        <f t="shared" si="55"/>
        <v>50304</v>
      </c>
      <c r="D169" s="83" t="s">
        <v>90</v>
      </c>
      <c r="E169" s="180">
        <v>4912030</v>
      </c>
      <c r="F169" s="85" t="s">
        <v>41</v>
      </c>
      <c r="G169" s="93" t="s">
        <v>24</v>
      </c>
      <c r="H169" s="2"/>
      <c r="I169" s="94">
        <v>1</v>
      </c>
      <c r="J169" s="170"/>
      <c r="K169" s="170">
        <f t="shared" si="56"/>
        <v>0</v>
      </c>
      <c r="L169" s="184">
        <f t="shared" si="57"/>
        <v>0</v>
      </c>
      <c r="M169" s="2"/>
      <c r="N169" s="95"/>
      <c r="O169" s="2"/>
    </row>
    <row r="170" spans="1:15" s="71" customFormat="1" ht="30" outlineLevel="2" x14ac:dyDescent="0.2">
      <c r="A170" s="71" t="e">
        <f>A167+1</f>
        <v>#REF!</v>
      </c>
      <c r="B170" s="72">
        <f>B168</f>
        <v>50300</v>
      </c>
      <c r="C170" s="82">
        <f>C169+1</f>
        <v>50305</v>
      </c>
      <c r="D170" s="83" t="s">
        <v>111</v>
      </c>
      <c r="E170" s="92" t="s">
        <v>112</v>
      </c>
      <c r="F170" s="85" t="s">
        <v>42</v>
      </c>
      <c r="G170" s="93" t="s">
        <v>53</v>
      </c>
      <c r="H170" s="2"/>
      <c r="I170" s="94">
        <v>1560</v>
      </c>
      <c r="J170" s="170"/>
      <c r="K170" s="170">
        <f t="shared" si="56"/>
        <v>0</v>
      </c>
      <c r="L170" s="184">
        <f t="shared" si="57"/>
        <v>0</v>
      </c>
      <c r="M170" s="2"/>
      <c r="N170" s="95" t="s">
        <v>113</v>
      </c>
      <c r="O170" s="2"/>
    </row>
    <row r="171" spans="1:15" ht="30" customHeight="1" outlineLevel="1" x14ac:dyDescent="0.2">
      <c r="A171" s="62" t="e">
        <f>#REF!+1</f>
        <v>#REF!</v>
      </c>
      <c r="B171" s="63">
        <f>B170</f>
        <v>50300</v>
      </c>
      <c r="C171" s="96" t="s">
        <v>0</v>
      </c>
      <c r="D171" s="47">
        <f>C146</f>
        <v>50000</v>
      </c>
      <c r="E171" s="48" t="s">
        <v>13</v>
      </c>
      <c r="F171" s="97">
        <f>B171</f>
        <v>50300</v>
      </c>
      <c r="G171" s="15"/>
      <c r="H171" s="3"/>
      <c r="I171" s="52" t="s">
        <v>0</v>
      </c>
      <c r="J171" s="171"/>
      <c r="K171" s="171">
        <f>SUMIF(B$9:B170,B171,K$9:K170)</f>
        <v>0</v>
      </c>
      <c r="L171" s="185">
        <f t="shared" si="57"/>
        <v>0</v>
      </c>
      <c r="N171" s="98"/>
      <c r="O171" s="3"/>
    </row>
    <row r="172" spans="1:15" ht="8.1" customHeight="1" outlineLevel="1" x14ac:dyDescent="0.2">
      <c r="A172" s="62" t="e">
        <f>#REF!+1</f>
        <v>#REF!</v>
      </c>
      <c r="C172" s="82" t="s">
        <v>0</v>
      </c>
      <c r="D172" s="83"/>
      <c r="E172" s="84" t="s">
        <v>28</v>
      </c>
      <c r="F172" s="85"/>
      <c r="G172" s="86"/>
      <c r="I172" s="87" t="s">
        <v>0</v>
      </c>
      <c r="J172" s="170"/>
      <c r="K172" s="170"/>
      <c r="L172" s="172"/>
      <c r="N172" s="95"/>
    </row>
    <row r="173" spans="1:15" ht="16.5" thickBot="1" x14ac:dyDescent="0.25">
      <c r="A173" s="62" t="e">
        <f>#REF!+1</f>
        <v>#REF!</v>
      </c>
      <c r="C173" s="99" t="s">
        <v>0</v>
      </c>
      <c r="D173" s="16">
        <f>F173</f>
        <v>50000</v>
      </c>
      <c r="E173" s="17" t="s">
        <v>20</v>
      </c>
      <c r="F173" s="100">
        <f>C146</f>
        <v>50000</v>
      </c>
      <c r="G173" s="18"/>
      <c r="H173" s="3"/>
      <c r="I173" s="53" t="s">
        <v>0</v>
      </c>
      <c r="J173" s="173"/>
      <c r="K173" s="173">
        <f>SUMIFS(K$9:K172,E$9:E172,"$",D$9:D172,D173)</f>
        <v>0</v>
      </c>
      <c r="L173" s="192">
        <f>IFERROR(K173/$K$1021,0)</f>
        <v>0</v>
      </c>
      <c r="N173" s="101"/>
      <c r="O173" s="3"/>
    </row>
    <row r="174" spans="1:15" ht="7.5" customHeight="1" thickBot="1" x14ac:dyDescent="0.25">
      <c r="A174" s="62" t="e">
        <f>#REF!+1</f>
        <v>#REF!</v>
      </c>
      <c r="C174" s="102"/>
      <c r="D174" s="103"/>
      <c r="E174" s="104"/>
      <c r="F174" s="105"/>
      <c r="G174" s="106"/>
      <c r="I174" s="107"/>
      <c r="J174" s="108"/>
      <c r="K174" s="108"/>
      <c r="L174" s="109"/>
      <c r="N174" s="110"/>
    </row>
    <row r="175" spans="1:15" ht="19.5" customHeight="1" x14ac:dyDescent="0.2">
      <c r="A175" s="62" t="e">
        <f>A174+1</f>
        <v>#REF!</v>
      </c>
      <c r="C175" s="80">
        <f>C146+10000</f>
        <v>60000</v>
      </c>
      <c r="D175" s="37" t="s">
        <v>0</v>
      </c>
      <c r="E175" s="38" t="s">
        <v>0</v>
      </c>
      <c r="F175" s="81" t="s">
        <v>304</v>
      </c>
      <c r="G175" s="39"/>
      <c r="H175" s="1"/>
      <c r="I175" s="50" t="s">
        <v>0</v>
      </c>
      <c r="J175" s="40"/>
      <c r="K175" s="40"/>
      <c r="L175" s="41"/>
      <c r="M175" s="1"/>
      <c r="N175" s="42"/>
      <c r="O175" s="1"/>
    </row>
    <row r="176" spans="1:15" ht="7.5" customHeight="1" x14ac:dyDescent="0.2">
      <c r="C176" s="82" t="s">
        <v>0</v>
      </c>
      <c r="D176" s="83"/>
      <c r="E176" s="84" t="s">
        <v>28</v>
      </c>
      <c r="F176" s="85"/>
      <c r="G176" s="86"/>
      <c r="I176" s="87" t="s">
        <v>0</v>
      </c>
      <c r="J176" s="166"/>
      <c r="K176" s="166"/>
      <c r="L176" s="167"/>
      <c r="N176" s="88"/>
    </row>
    <row r="177" spans="1:15" s="91" customFormat="1" ht="30" customHeight="1" outlineLevel="1" x14ac:dyDescent="0.25">
      <c r="A177" s="62" t="e">
        <f>A175+1</f>
        <v>#REF!</v>
      </c>
      <c r="B177" s="89">
        <f>C177</f>
        <v>60100</v>
      </c>
      <c r="C177" s="90">
        <f>C175+100</f>
        <v>60100</v>
      </c>
      <c r="D177" s="43" t="s">
        <v>0</v>
      </c>
      <c r="E177" s="44" t="s">
        <v>0</v>
      </c>
      <c r="F177" s="49" t="s">
        <v>283</v>
      </c>
      <c r="G177" s="45"/>
      <c r="H177" s="1"/>
      <c r="I177" s="51" t="s">
        <v>0</v>
      </c>
      <c r="J177" s="175"/>
      <c r="K177" s="175"/>
      <c r="L177" s="169"/>
      <c r="M177" s="1"/>
      <c r="N177" s="46"/>
      <c r="O177" s="1"/>
    </row>
    <row r="178" spans="1:15" s="71" customFormat="1" ht="30" outlineLevel="2" x14ac:dyDescent="0.2">
      <c r="A178" s="71" t="e">
        <f>A177+1</f>
        <v>#REF!</v>
      </c>
      <c r="B178" s="72">
        <f>B177</f>
        <v>60100</v>
      </c>
      <c r="C178" s="82">
        <f t="shared" ref="C178:C182" si="60">C177+1</f>
        <v>60101</v>
      </c>
      <c r="D178" s="83" t="s">
        <v>157</v>
      </c>
      <c r="E178" s="92" t="s">
        <v>98</v>
      </c>
      <c r="F178" s="85" t="s">
        <v>34</v>
      </c>
      <c r="G178" s="93" t="s">
        <v>26</v>
      </c>
      <c r="H178" s="2"/>
      <c r="I178" s="94">
        <v>824.23</v>
      </c>
      <c r="J178" s="170"/>
      <c r="K178" s="170">
        <f t="shared" ref="K178:K182" si="61">ROUND(J178*I178,2)</f>
        <v>0</v>
      </c>
      <c r="L178" s="184">
        <f t="shared" ref="L178:L183" si="62">IFERROR(K178/$K$1021,0)</f>
        <v>0</v>
      </c>
      <c r="M178" s="2"/>
      <c r="N178" s="95"/>
      <c r="O178" s="2"/>
    </row>
    <row r="179" spans="1:15" s="71" customFormat="1" ht="30" outlineLevel="2" x14ac:dyDescent="0.2">
      <c r="A179" s="71" t="e">
        <f t="shared" ref="A179:A182" si="63">A177+1</f>
        <v>#REF!</v>
      </c>
      <c r="B179" s="72">
        <f t="shared" ref="B179:B182" si="64">B177</f>
        <v>60100</v>
      </c>
      <c r="C179" s="82">
        <f t="shared" si="60"/>
        <v>60102</v>
      </c>
      <c r="D179" s="83" t="s">
        <v>157</v>
      </c>
      <c r="E179" s="92" t="s">
        <v>114</v>
      </c>
      <c r="F179" s="85" t="s">
        <v>43</v>
      </c>
      <c r="G179" s="93" t="s">
        <v>26</v>
      </c>
      <c r="H179" s="2"/>
      <c r="I179" s="94">
        <v>535.75</v>
      </c>
      <c r="J179" s="170"/>
      <c r="K179" s="170">
        <f t="shared" si="61"/>
        <v>0</v>
      </c>
      <c r="L179" s="184">
        <f t="shared" si="62"/>
        <v>0</v>
      </c>
      <c r="M179" s="2"/>
      <c r="N179" s="95"/>
      <c r="O179" s="2"/>
    </row>
    <row r="180" spans="1:15" s="71" customFormat="1" ht="60" outlineLevel="2" x14ac:dyDescent="0.2">
      <c r="A180" s="71" t="e">
        <f t="shared" si="63"/>
        <v>#REF!</v>
      </c>
      <c r="B180" s="72">
        <f t="shared" si="64"/>
        <v>60100</v>
      </c>
      <c r="C180" s="82">
        <f t="shared" si="60"/>
        <v>60103</v>
      </c>
      <c r="D180" s="83" t="s">
        <v>157</v>
      </c>
      <c r="E180" s="92" t="s">
        <v>99</v>
      </c>
      <c r="F180" s="85" t="s">
        <v>100</v>
      </c>
      <c r="G180" s="93" t="s">
        <v>26</v>
      </c>
      <c r="H180" s="2"/>
      <c r="I180" s="94">
        <v>824.23</v>
      </c>
      <c r="J180" s="170"/>
      <c r="K180" s="170">
        <f t="shared" si="61"/>
        <v>0</v>
      </c>
      <c r="L180" s="184">
        <f t="shared" si="62"/>
        <v>0</v>
      </c>
      <c r="M180" s="2"/>
      <c r="N180" s="95"/>
      <c r="O180" s="2"/>
    </row>
    <row r="181" spans="1:15" s="71" customFormat="1" ht="30" outlineLevel="2" x14ac:dyDescent="0.2">
      <c r="A181" s="71" t="e">
        <f t="shared" si="63"/>
        <v>#REF!</v>
      </c>
      <c r="B181" s="72">
        <f t="shared" si="64"/>
        <v>60100</v>
      </c>
      <c r="C181" s="82">
        <f t="shared" si="60"/>
        <v>60104</v>
      </c>
      <c r="D181" s="83" t="s">
        <v>157</v>
      </c>
      <c r="E181" s="92" t="s">
        <v>101</v>
      </c>
      <c r="F181" s="85" t="s">
        <v>102</v>
      </c>
      <c r="G181" s="93" t="s">
        <v>246</v>
      </c>
      <c r="H181" s="2"/>
      <c r="I181" s="94">
        <v>16720</v>
      </c>
      <c r="J181" s="170"/>
      <c r="K181" s="170">
        <f t="shared" si="61"/>
        <v>0</v>
      </c>
      <c r="L181" s="184">
        <f t="shared" si="62"/>
        <v>0</v>
      </c>
      <c r="M181" s="2"/>
      <c r="N181" s="95"/>
      <c r="O181" s="2"/>
    </row>
    <row r="182" spans="1:15" s="71" customFormat="1" ht="30" outlineLevel="2" x14ac:dyDescent="0.2">
      <c r="A182" s="71" t="e">
        <f t="shared" si="63"/>
        <v>#REF!</v>
      </c>
      <c r="B182" s="72">
        <f t="shared" si="64"/>
        <v>60100</v>
      </c>
      <c r="C182" s="82">
        <f t="shared" si="60"/>
        <v>60105</v>
      </c>
      <c r="D182" s="83" t="s">
        <v>157</v>
      </c>
      <c r="E182" s="92" t="s">
        <v>103</v>
      </c>
      <c r="F182" s="85" t="s">
        <v>35</v>
      </c>
      <c r="G182" s="93" t="s">
        <v>25</v>
      </c>
      <c r="H182" s="2"/>
      <c r="I182" s="94">
        <v>6201.13</v>
      </c>
      <c r="J182" s="170"/>
      <c r="K182" s="170">
        <f t="shared" si="61"/>
        <v>0</v>
      </c>
      <c r="L182" s="184">
        <f t="shared" si="62"/>
        <v>0</v>
      </c>
      <c r="M182" s="2"/>
      <c r="N182" s="95"/>
      <c r="O182" s="2"/>
    </row>
    <row r="183" spans="1:15" ht="30" customHeight="1" outlineLevel="1" x14ac:dyDescent="0.2">
      <c r="A183" s="62" t="e">
        <f>#REF!+1</f>
        <v>#REF!</v>
      </c>
      <c r="B183" s="63">
        <f>B182</f>
        <v>60100</v>
      </c>
      <c r="C183" s="96" t="s">
        <v>0</v>
      </c>
      <c r="D183" s="47">
        <f>C175</f>
        <v>60000</v>
      </c>
      <c r="E183" s="48" t="s">
        <v>13</v>
      </c>
      <c r="F183" s="97">
        <f>B183</f>
        <v>60100</v>
      </c>
      <c r="G183" s="15"/>
      <c r="H183" s="3"/>
      <c r="I183" s="52" t="s">
        <v>0</v>
      </c>
      <c r="J183" s="171"/>
      <c r="K183" s="171">
        <f>SUMIF(B$9:B182,B183,K$9:K182)</f>
        <v>0</v>
      </c>
      <c r="L183" s="185">
        <f t="shared" si="62"/>
        <v>0</v>
      </c>
      <c r="N183" s="98"/>
      <c r="O183" s="3"/>
    </row>
    <row r="184" spans="1:15" ht="8.1" customHeight="1" outlineLevel="1" x14ac:dyDescent="0.2">
      <c r="C184" s="82" t="s">
        <v>0</v>
      </c>
      <c r="D184" s="83"/>
      <c r="E184" s="84" t="s">
        <v>28</v>
      </c>
      <c r="F184" s="85"/>
      <c r="G184" s="86"/>
      <c r="I184" s="87" t="s">
        <v>0</v>
      </c>
      <c r="J184" s="170"/>
      <c r="K184" s="170"/>
      <c r="L184" s="172"/>
      <c r="N184" s="88"/>
    </row>
    <row r="185" spans="1:15" s="91" customFormat="1" ht="30" customHeight="1" outlineLevel="1" x14ac:dyDescent="0.25">
      <c r="A185" s="62" t="e">
        <f>A175+1</f>
        <v>#REF!</v>
      </c>
      <c r="B185" s="89">
        <f>C185</f>
        <v>60200</v>
      </c>
      <c r="C185" s="90">
        <f>C177+100</f>
        <v>60200</v>
      </c>
      <c r="D185" s="43" t="s">
        <v>0</v>
      </c>
      <c r="E185" s="44" t="s">
        <v>0</v>
      </c>
      <c r="F185" s="49" t="s">
        <v>341</v>
      </c>
      <c r="G185" s="45"/>
      <c r="H185" s="1"/>
      <c r="I185" s="51" t="s">
        <v>0</v>
      </c>
      <c r="J185" s="175"/>
      <c r="K185" s="175"/>
      <c r="L185" s="169"/>
      <c r="M185" s="1"/>
      <c r="N185" s="46"/>
      <c r="O185" s="1"/>
    </row>
    <row r="186" spans="1:15" s="71" customFormat="1" ht="30" outlineLevel="2" x14ac:dyDescent="0.2">
      <c r="A186" s="71" t="e">
        <f>#REF!+1</f>
        <v>#REF!</v>
      </c>
      <c r="B186" s="72">
        <f>B185</f>
        <v>60200</v>
      </c>
      <c r="C186" s="82">
        <f t="shared" ref="C186" si="65">C185+1</f>
        <v>60201</v>
      </c>
      <c r="D186" s="83" t="s">
        <v>157</v>
      </c>
      <c r="E186" s="92" t="s">
        <v>115</v>
      </c>
      <c r="F186" s="85" t="s">
        <v>204</v>
      </c>
      <c r="G186" s="93" t="s">
        <v>25</v>
      </c>
      <c r="H186" s="2"/>
      <c r="I186" s="94">
        <v>2080</v>
      </c>
      <c r="J186" s="170"/>
      <c r="K186" s="170">
        <f t="shared" ref="K186:K187" si="66">ROUND(J186*I186,2)</f>
        <v>0</v>
      </c>
      <c r="L186" s="184">
        <f>IFERROR(K186/$K$1021,0)</f>
        <v>0</v>
      </c>
      <c r="M186" s="2"/>
      <c r="N186" s="95"/>
      <c r="O186" s="2"/>
    </row>
    <row r="187" spans="1:15" s="71" customFormat="1" ht="30" outlineLevel="2" x14ac:dyDescent="0.2">
      <c r="A187" s="71" t="e">
        <f>#REF!+1</f>
        <v>#REF!</v>
      </c>
      <c r="B187" s="72">
        <f>B186</f>
        <v>60200</v>
      </c>
      <c r="C187" s="82">
        <v>60202</v>
      </c>
      <c r="D187" s="83" t="s">
        <v>157</v>
      </c>
      <c r="E187" s="92" t="s">
        <v>116</v>
      </c>
      <c r="F187" s="85" t="s">
        <v>255</v>
      </c>
      <c r="G187" s="93" t="s">
        <v>25</v>
      </c>
      <c r="H187" s="2"/>
      <c r="I187" s="94">
        <v>4201.13</v>
      </c>
      <c r="J187" s="170"/>
      <c r="K187" s="170">
        <f t="shared" si="66"/>
        <v>0</v>
      </c>
      <c r="L187" s="184">
        <f>IFERROR(K187/$K$1021,0)</f>
        <v>0</v>
      </c>
      <c r="M187" s="2"/>
      <c r="N187" s="95"/>
      <c r="O187" s="2"/>
    </row>
    <row r="188" spans="1:15" ht="30" customHeight="1" outlineLevel="1" x14ac:dyDescent="0.2">
      <c r="A188" s="62" t="e">
        <f>#REF!+1</f>
        <v>#REF!</v>
      </c>
      <c r="B188" s="63">
        <f>B187</f>
        <v>60200</v>
      </c>
      <c r="C188" s="96" t="s">
        <v>0</v>
      </c>
      <c r="D188" s="47">
        <f>C175</f>
        <v>60000</v>
      </c>
      <c r="E188" s="48" t="s">
        <v>13</v>
      </c>
      <c r="F188" s="97">
        <f>B188</f>
        <v>60200</v>
      </c>
      <c r="G188" s="15"/>
      <c r="H188" s="3"/>
      <c r="I188" s="52" t="s">
        <v>0</v>
      </c>
      <c r="J188" s="171"/>
      <c r="K188" s="171">
        <f>SUMIF(B$9:B187,B188,K$9:K187)</f>
        <v>0</v>
      </c>
      <c r="L188" s="185">
        <f>IFERROR(K188/$K$1021,0)</f>
        <v>0</v>
      </c>
      <c r="N188" s="98"/>
      <c r="O188" s="3"/>
    </row>
    <row r="189" spans="1:15" ht="8.1" customHeight="1" outlineLevel="1" x14ac:dyDescent="0.2">
      <c r="A189" s="62" t="e">
        <f>#REF!+1</f>
        <v>#REF!</v>
      </c>
      <c r="C189" s="82" t="s">
        <v>0</v>
      </c>
      <c r="D189" s="83"/>
      <c r="E189" s="84" t="s">
        <v>28</v>
      </c>
      <c r="F189" s="85"/>
      <c r="G189" s="86"/>
      <c r="I189" s="87" t="s">
        <v>0</v>
      </c>
      <c r="J189" s="170"/>
      <c r="K189" s="170"/>
      <c r="L189" s="186"/>
      <c r="N189" s="95"/>
    </row>
    <row r="190" spans="1:15" ht="16.5" thickBot="1" x14ac:dyDescent="0.25">
      <c r="A190" s="62" t="e">
        <f>#REF!+1</f>
        <v>#REF!</v>
      </c>
      <c r="C190" s="99" t="s">
        <v>0</v>
      </c>
      <c r="D190" s="16">
        <f>F190</f>
        <v>60000</v>
      </c>
      <c r="E190" s="17" t="s">
        <v>20</v>
      </c>
      <c r="F190" s="100">
        <f>C175</f>
        <v>60000</v>
      </c>
      <c r="G190" s="18"/>
      <c r="H190" s="3"/>
      <c r="I190" s="53" t="s">
        <v>0</v>
      </c>
      <c r="J190" s="173"/>
      <c r="K190" s="173">
        <f>SUMIFS(K$9:K189,E$9:E189,"$",D$9:D189,D190)</f>
        <v>0</v>
      </c>
      <c r="L190" s="192">
        <f>IFERROR(K190/$K$1021,0)</f>
        <v>0</v>
      </c>
      <c r="N190" s="101"/>
      <c r="O190" s="3"/>
    </row>
    <row r="191" spans="1:15" ht="7.5" customHeight="1" thickBot="1" x14ac:dyDescent="0.25">
      <c r="A191" s="62" t="e">
        <f>#REF!+1</f>
        <v>#REF!</v>
      </c>
      <c r="C191" s="102" t="s">
        <v>0</v>
      </c>
      <c r="D191" s="103"/>
      <c r="E191" s="104"/>
      <c r="F191" s="105"/>
      <c r="G191" s="106"/>
      <c r="I191" s="107"/>
      <c r="J191" s="108"/>
      <c r="K191" s="108"/>
      <c r="L191" s="188"/>
      <c r="N191" s="110"/>
    </row>
    <row r="192" spans="1:15" ht="19.5" customHeight="1" x14ac:dyDescent="0.2">
      <c r="A192" s="62" t="e">
        <f>#REF!+1</f>
        <v>#REF!</v>
      </c>
      <c r="C192" s="80">
        <f>C175+10000</f>
        <v>70000</v>
      </c>
      <c r="D192" s="37" t="s">
        <v>0</v>
      </c>
      <c r="E192" s="38" t="s">
        <v>0</v>
      </c>
      <c r="F192" s="81" t="s">
        <v>309</v>
      </c>
      <c r="G192" s="39"/>
      <c r="H192" s="1"/>
      <c r="I192" s="50" t="s">
        <v>0</v>
      </c>
      <c r="J192" s="40"/>
      <c r="K192" s="40"/>
      <c r="L192" s="189"/>
      <c r="M192" s="1"/>
      <c r="N192" s="42"/>
      <c r="O192" s="1"/>
    </row>
    <row r="193" spans="1:15" ht="7.5" customHeight="1" x14ac:dyDescent="0.2">
      <c r="C193" s="82" t="s">
        <v>0</v>
      </c>
      <c r="D193" s="83"/>
      <c r="E193" s="84" t="s">
        <v>28</v>
      </c>
      <c r="F193" s="85"/>
      <c r="G193" s="86"/>
      <c r="I193" s="87" t="s">
        <v>0</v>
      </c>
      <c r="J193" s="170"/>
      <c r="K193" s="176"/>
      <c r="L193" s="190"/>
      <c r="N193" s="88"/>
    </row>
    <row r="194" spans="1:15" s="91" customFormat="1" ht="30" customHeight="1" outlineLevel="1" x14ac:dyDescent="0.25">
      <c r="A194" s="62" t="e">
        <f>A192+1</f>
        <v>#REF!</v>
      </c>
      <c r="B194" s="89">
        <f>C194</f>
        <v>70100</v>
      </c>
      <c r="C194" s="90">
        <f>C192+100</f>
        <v>70100</v>
      </c>
      <c r="D194" s="43" t="s">
        <v>0</v>
      </c>
      <c r="E194" s="44" t="s">
        <v>0</v>
      </c>
      <c r="F194" s="49" t="s">
        <v>463</v>
      </c>
      <c r="G194" s="45"/>
      <c r="H194" s="1"/>
      <c r="I194" s="51" t="s">
        <v>0</v>
      </c>
      <c r="J194" s="168"/>
      <c r="K194" s="168"/>
      <c r="L194" s="187"/>
      <c r="M194" s="1"/>
      <c r="N194" s="46"/>
      <c r="O194" s="1"/>
    </row>
    <row r="195" spans="1:15" s="71" customFormat="1" ht="30" outlineLevel="2" x14ac:dyDescent="0.2">
      <c r="A195" s="71" t="e">
        <f>#REF!+1</f>
        <v>#REF!</v>
      </c>
      <c r="B195" s="72">
        <f t="shared" ref="B195:B203" si="67">B194</f>
        <v>70100</v>
      </c>
      <c r="C195" s="82">
        <f>C194+1</f>
        <v>70101</v>
      </c>
      <c r="D195" s="83" t="s">
        <v>157</v>
      </c>
      <c r="E195" s="92" t="s">
        <v>124</v>
      </c>
      <c r="F195" s="85" t="s">
        <v>125</v>
      </c>
      <c r="G195" s="93" t="s">
        <v>26</v>
      </c>
      <c r="H195" s="2"/>
      <c r="I195" s="94">
        <v>55.460000000000008</v>
      </c>
      <c r="J195" s="170"/>
      <c r="K195" s="170">
        <f t="shared" ref="K195:K202" si="68">ROUND(J195*I195,2)</f>
        <v>0</v>
      </c>
      <c r="L195" s="184">
        <f t="shared" ref="L195:L203" si="69">IFERROR(K195/$K$1021,0)</f>
        <v>0</v>
      </c>
      <c r="M195" s="2"/>
      <c r="N195" s="95"/>
      <c r="O195" s="2"/>
    </row>
    <row r="196" spans="1:15" s="71" customFormat="1" ht="15" outlineLevel="2" x14ac:dyDescent="0.2">
      <c r="A196" s="71" t="e">
        <f>#REF!+1</f>
        <v>#REF!</v>
      </c>
      <c r="B196" s="72">
        <f t="shared" si="67"/>
        <v>70100</v>
      </c>
      <c r="C196" s="82">
        <f t="shared" ref="C196:C202" si="70">C195+1</f>
        <v>70102</v>
      </c>
      <c r="D196" s="83" t="s">
        <v>90</v>
      </c>
      <c r="E196" s="180" t="s">
        <v>525</v>
      </c>
      <c r="F196" s="112" t="str">
        <f>UPPER("Reaterro manual apiloado sem controle de compactação")</f>
        <v>REATERRO MANUAL APILOADO SEM CONTROLE DE COMPACTAÇÃO</v>
      </c>
      <c r="G196" s="93" t="s">
        <v>26</v>
      </c>
      <c r="H196" s="2"/>
      <c r="I196" s="94">
        <v>80.56</v>
      </c>
      <c r="J196" s="170"/>
      <c r="K196" s="170">
        <f t="shared" si="68"/>
        <v>0</v>
      </c>
      <c r="L196" s="184">
        <f t="shared" si="69"/>
        <v>0</v>
      </c>
      <c r="M196" s="2"/>
      <c r="N196" s="95"/>
      <c r="O196" s="2"/>
    </row>
    <row r="197" spans="1:15" s="71" customFormat="1" ht="15" outlineLevel="2" x14ac:dyDescent="0.2">
      <c r="A197" s="71" t="e">
        <f>#REF!+1</f>
        <v>#REF!</v>
      </c>
      <c r="B197" s="72">
        <f t="shared" si="67"/>
        <v>70100</v>
      </c>
      <c r="C197" s="82">
        <f t="shared" si="70"/>
        <v>70103</v>
      </c>
      <c r="D197" s="83" t="s">
        <v>157</v>
      </c>
      <c r="E197" s="92" t="s">
        <v>126</v>
      </c>
      <c r="F197" s="85" t="s">
        <v>77</v>
      </c>
      <c r="G197" s="93" t="s">
        <v>26</v>
      </c>
      <c r="H197" s="2"/>
      <c r="I197" s="94">
        <v>31.56</v>
      </c>
      <c r="J197" s="170"/>
      <c r="K197" s="170">
        <f t="shared" si="68"/>
        <v>0</v>
      </c>
      <c r="L197" s="184">
        <f t="shared" si="69"/>
        <v>0</v>
      </c>
      <c r="M197" s="2"/>
      <c r="N197" s="95"/>
      <c r="O197" s="2"/>
    </row>
    <row r="198" spans="1:15" s="71" customFormat="1" ht="15" outlineLevel="2" x14ac:dyDescent="0.2">
      <c r="A198" s="71" t="e">
        <f>#REF!+1</f>
        <v>#REF!</v>
      </c>
      <c r="B198" s="72">
        <f t="shared" si="67"/>
        <v>70100</v>
      </c>
      <c r="C198" s="82">
        <f t="shared" si="70"/>
        <v>70104</v>
      </c>
      <c r="D198" s="83" t="s">
        <v>157</v>
      </c>
      <c r="E198" s="92">
        <v>73692</v>
      </c>
      <c r="F198" s="85" t="s">
        <v>395</v>
      </c>
      <c r="G198" s="93" t="s">
        <v>26</v>
      </c>
      <c r="H198" s="2"/>
      <c r="I198" s="94">
        <v>16</v>
      </c>
      <c r="J198" s="170"/>
      <c r="K198" s="170">
        <f t="shared" si="68"/>
        <v>0</v>
      </c>
      <c r="L198" s="184">
        <f t="shared" si="69"/>
        <v>0</v>
      </c>
      <c r="M198" s="2"/>
      <c r="N198" s="95"/>
      <c r="O198" s="2"/>
    </row>
    <row r="199" spans="1:15" s="71" customFormat="1" ht="15" outlineLevel="2" x14ac:dyDescent="0.2">
      <c r="A199" s="71" t="e">
        <f>#REF!+1</f>
        <v>#REF!</v>
      </c>
      <c r="B199" s="72">
        <f t="shared" si="67"/>
        <v>70100</v>
      </c>
      <c r="C199" s="82">
        <f t="shared" si="70"/>
        <v>70105</v>
      </c>
      <c r="D199" s="83" t="s">
        <v>157</v>
      </c>
      <c r="E199" s="92" t="s">
        <v>396</v>
      </c>
      <c r="F199" s="85" t="s">
        <v>71</v>
      </c>
      <c r="G199" s="93" t="s">
        <v>26</v>
      </c>
      <c r="H199" s="2"/>
      <c r="I199" s="94">
        <v>12</v>
      </c>
      <c r="J199" s="170"/>
      <c r="K199" s="170">
        <f t="shared" si="68"/>
        <v>0</v>
      </c>
      <c r="L199" s="184">
        <f t="shared" si="69"/>
        <v>0</v>
      </c>
      <c r="M199" s="2"/>
      <c r="N199" s="95"/>
      <c r="O199" s="2"/>
    </row>
    <row r="200" spans="1:15" s="71" customFormat="1" ht="30" outlineLevel="2" x14ac:dyDescent="0.2">
      <c r="A200" s="71" t="e">
        <f>#REF!+1</f>
        <v>#REF!</v>
      </c>
      <c r="B200" s="72">
        <f>B197</f>
        <v>70100</v>
      </c>
      <c r="C200" s="82">
        <f t="shared" si="70"/>
        <v>70106</v>
      </c>
      <c r="D200" s="83" t="s">
        <v>157</v>
      </c>
      <c r="E200" s="92" t="s">
        <v>127</v>
      </c>
      <c r="F200" s="85" t="s">
        <v>128</v>
      </c>
      <c r="G200" s="93" t="s">
        <v>25</v>
      </c>
      <c r="H200" s="2"/>
      <c r="I200" s="94">
        <v>1.2999999999999972</v>
      </c>
      <c r="J200" s="170"/>
      <c r="K200" s="170">
        <f t="shared" si="68"/>
        <v>0</v>
      </c>
      <c r="L200" s="184">
        <f t="shared" si="69"/>
        <v>0</v>
      </c>
      <c r="M200" s="2"/>
      <c r="N200" s="95"/>
      <c r="O200" s="2"/>
    </row>
    <row r="201" spans="1:15" s="71" customFormat="1" ht="30" outlineLevel="2" x14ac:dyDescent="0.2">
      <c r="A201" s="71" t="e">
        <f>A197+1</f>
        <v>#REF!</v>
      </c>
      <c r="B201" s="72">
        <f t="shared" si="67"/>
        <v>70100</v>
      </c>
      <c r="C201" s="82">
        <f t="shared" si="70"/>
        <v>70107</v>
      </c>
      <c r="D201" s="83" t="s">
        <v>157</v>
      </c>
      <c r="E201" s="92" t="s">
        <v>119</v>
      </c>
      <c r="F201" s="85" t="s">
        <v>256</v>
      </c>
      <c r="G201" s="93" t="s">
        <v>51</v>
      </c>
      <c r="H201" s="2"/>
      <c r="I201" s="94">
        <v>6.3000000000001819</v>
      </c>
      <c r="J201" s="170"/>
      <c r="K201" s="170">
        <f t="shared" si="68"/>
        <v>0</v>
      </c>
      <c r="L201" s="184">
        <f t="shared" si="69"/>
        <v>0</v>
      </c>
      <c r="M201" s="2"/>
      <c r="N201" s="95"/>
      <c r="O201" s="2"/>
    </row>
    <row r="202" spans="1:15" s="71" customFormat="1" ht="15" outlineLevel="2" x14ac:dyDescent="0.2">
      <c r="A202" s="71" t="e">
        <f t="shared" ref="A202" si="71">A200+1</f>
        <v>#REF!</v>
      </c>
      <c r="B202" s="72">
        <f t="shared" si="67"/>
        <v>70100</v>
      </c>
      <c r="C202" s="82">
        <f t="shared" si="70"/>
        <v>70108</v>
      </c>
      <c r="D202" s="83" t="s">
        <v>90</v>
      </c>
      <c r="E202" s="180">
        <v>1101160</v>
      </c>
      <c r="F202" s="112" t="str">
        <f>UPPER("Concreto usinado, fck = 30,0 Mpa")</f>
        <v>CONCRETO USINADO, FCK = 30,0 MPA</v>
      </c>
      <c r="G202" s="93" t="s">
        <v>26</v>
      </c>
      <c r="H202" s="2"/>
      <c r="I202" s="94">
        <v>1.2000000000000028</v>
      </c>
      <c r="J202" s="170"/>
      <c r="K202" s="170">
        <f t="shared" si="68"/>
        <v>0</v>
      </c>
      <c r="L202" s="184">
        <f t="shared" si="69"/>
        <v>0</v>
      </c>
      <c r="M202" s="2"/>
      <c r="N202" s="95"/>
      <c r="O202" s="2"/>
    </row>
    <row r="203" spans="1:15" ht="30" customHeight="1" outlineLevel="1" x14ac:dyDescent="0.2">
      <c r="A203" s="62" t="e">
        <f>#REF!+1</f>
        <v>#REF!</v>
      </c>
      <c r="B203" s="63">
        <f t="shared" si="67"/>
        <v>70100</v>
      </c>
      <c r="C203" s="96" t="s">
        <v>0</v>
      </c>
      <c r="D203" s="47">
        <f>C192</f>
        <v>70000</v>
      </c>
      <c r="E203" s="48" t="s">
        <v>13</v>
      </c>
      <c r="F203" s="97">
        <f>B203</f>
        <v>70100</v>
      </c>
      <c r="G203" s="15"/>
      <c r="H203" s="3"/>
      <c r="I203" s="52" t="s">
        <v>0</v>
      </c>
      <c r="J203" s="171"/>
      <c r="K203" s="171">
        <f>SUMIF(B$9:B202,B203,K$9:K202)</f>
        <v>0</v>
      </c>
      <c r="L203" s="185">
        <f t="shared" si="69"/>
        <v>0</v>
      </c>
      <c r="N203" s="98"/>
      <c r="O203" s="3"/>
    </row>
    <row r="204" spans="1:15" ht="8.1" customHeight="1" outlineLevel="1" x14ac:dyDescent="0.2">
      <c r="A204" s="62" t="e">
        <f>#REF!+1</f>
        <v>#REF!</v>
      </c>
      <c r="C204" s="82"/>
      <c r="D204" s="83"/>
      <c r="E204" s="84" t="s">
        <v>28</v>
      </c>
      <c r="F204" s="85"/>
      <c r="G204" s="86"/>
      <c r="I204" s="87" t="s">
        <v>0</v>
      </c>
      <c r="J204" s="170"/>
      <c r="K204" s="170"/>
      <c r="L204" s="186"/>
      <c r="N204" s="95"/>
    </row>
    <row r="205" spans="1:15" ht="16.5" thickBot="1" x14ac:dyDescent="0.25">
      <c r="A205" s="62" t="e">
        <f>#REF!+1</f>
        <v>#REF!</v>
      </c>
      <c r="C205" s="99"/>
      <c r="D205" s="16">
        <f>F205</f>
        <v>70000</v>
      </c>
      <c r="E205" s="17" t="s">
        <v>20</v>
      </c>
      <c r="F205" s="100">
        <f>C192</f>
        <v>70000</v>
      </c>
      <c r="G205" s="18"/>
      <c r="H205" s="3"/>
      <c r="I205" s="53" t="s">
        <v>0</v>
      </c>
      <c r="J205" s="173"/>
      <c r="K205" s="173">
        <f>SUMIFS(K$9:K204,E$9:E204,"$",D$9:D204,D205)</f>
        <v>0</v>
      </c>
      <c r="L205" s="192">
        <f>IFERROR(K205/$K$1021,0)</f>
        <v>0</v>
      </c>
      <c r="N205" s="101"/>
      <c r="O205" s="3"/>
    </row>
    <row r="206" spans="1:15" ht="7.5" customHeight="1" thickBot="1" x14ac:dyDescent="0.25">
      <c r="A206" s="62" t="e">
        <f>A205+1</f>
        <v>#REF!</v>
      </c>
      <c r="C206" s="102"/>
      <c r="D206" s="103"/>
      <c r="E206" s="104"/>
      <c r="F206" s="105"/>
      <c r="G206" s="106"/>
      <c r="I206" s="107"/>
      <c r="J206" s="108"/>
      <c r="K206" s="108"/>
      <c r="L206" s="188"/>
      <c r="N206" s="110"/>
    </row>
    <row r="207" spans="1:15" ht="19.5" customHeight="1" x14ac:dyDescent="0.2">
      <c r="A207" s="62" t="e">
        <f>A206+1</f>
        <v>#REF!</v>
      </c>
      <c r="C207" s="80">
        <f>C192+10000</f>
        <v>80000</v>
      </c>
      <c r="D207" s="37" t="s">
        <v>0</v>
      </c>
      <c r="E207" s="38" t="s">
        <v>0</v>
      </c>
      <c r="F207" s="81" t="s">
        <v>310</v>
      </c>
      <c r="G207" s="39"/>
      <c r="H207" s="1"/>
      <c r="I207" s="50" t="s">
        <v>0</v>
      </c>
      <c r="J207" s="40"/>
      <c r="K207" s="40"/>
      <c r="L207" s="189"/>
      <c r="M207" s="1"/>
      <c r="N207" s="42"/>
      <c r="O207" s="1"/>
    </row>
    <row r="208" spans="1:15" ht="7.5" customHeight="1" x14ac:dyDescent="0.2">
      <c r="C208" s="82" t="s">
        <v>0</v>
      </c>
      <c r="D208" s="83"/>
      <c r="E208" s="84" t="s">
        <v>28</v>
      </c>
      <c r="F208" s="85"/>
      <c r="G208" s="86"/>
      <c r="I208" s="87" t="s">
        <v>0</v>
      </c>
      <c r="J208" s="170"/>
      <c r="K208" s="176"/>
      <c r="L208" s="191"/>
      <c r="N208" s="88"/>
    </row>
    <row r="209" spans="1:15" s="91" customFormat="1" ht="30" customHeight="1" outlineLevel="1" x14ac:dyDescent="0.25">
      <c r="A209" s="62" t="e">
        <f>A207+1</f>
        <v>#REF!</v>
      </c>
      <c r="B209" s="89">
        <f>C209</f>
        <v>80100</v>
      </c>
      <c r="C209" s="90">
        <f>C207+100</f>
        <v>80100</v>
      </c>
      <c r="D209" s="43" t="s">
        <v>0</v>
      </c>
      <c r="E209" s="44" t="s">
        <v>0</v>
      </c>
      <c r="F209" s="49" t="s">
        <v>311</v>
      </c>
      <c r="G209" s="45"/>
      <c r="H209" s="1"/>
      <c r="I209" s="51" t="s">
        <v>0</v>
      </c>
      <c r="J209" s="175"/>
      <c r="K209" s="175"/>
      <c r="L209" s="187"/>
      <c r="M209" s="1"/>
      <c r="N209" s="46"/>
      <c r="O209" s="1"/>
    </row>
    <row r="210" spans="1:15" s="71" customFormat="1" ht="30" outlineLevel="2" x14ac:dyDescent="0.2">
      <c r="A210" s="71" t="e">
        <f>#REF!+1</f>
        <v>#REF!</v>
      </c>
      <c r="B210" s="72">
        <f>B209</f>
        <v>80100</v>
      </c>
      <c r="C210" s="82">
        <f>C209+1</f>
        <v>80101</v>
      </c>
      <c r="D210" s="83" t="s">
        <v>90</v>
      </c>
      <c r="E210" s="180">
        <v>1503110</v>
      </c>
      <c r="F210" s="85" t="s">
        <v>386</v>
      </c>
      <c r="G210" s="93" t="s">
        <v>51</v>
      </c>
      <c r="H210" s="2"/>
      <c r="I210" s="94">
        <v>0</v>
      </c>
      <c r="J210" s="170"/>
      <c r="K210" s="170">
        <f t="shared" ref="K210:K212" si="72">ROUND(J210*I210,2)</f>
        <v>0</v>
      </c>
      <c r="L210" s="184">
        <f>IFERROR(K210/$K$1021,0)</f>
        <v>0</v>
      </c>
      <c r="M210" s="2"/>
      <c r="N210" s="95"/>
      <c r="O210" s="2"/>
    </row>
    <row r="211" spans="1:15" s="71" customFormat="1" ht="45" outlineLevel="2" x14ac:dyDescent="0.2">
      <c r="A211" s="71" t="e">
        <f>#REF!+1</f>
        <v>#REF!</v>
      </c>
      <c r="B211" s="72">
        <f>B209</f>
        <v>80100</v>
      </c>
      <c r="C211" s="82">
        <f>C210+1</f>
        <v>80102</v>
      </c>
      <c r="D211" s="83" t="s">
        <v>90</v>
      </c>
      <c r="E211" s="180">
        <v>2103010</v>
      </c>
      <c r="F211" s="85" t="s">
        <v>465</v>
      </c>
      <c r="G211" s="93" t="s">
        <v>25</v>
      </c>
      <c r="H211" s="2"/>
      <c r="I211" s="94">
        <v>0</v>
      </c>
      <c r="J211" s="170"/>
      <c r="K211" s="170">
        <f t="shared" si="72"/>
        <v>0</v>
      </c>
      <c r="L211" s="184">
        <f>IFERROR(K211/$K$1021,0)</f>
        <v>0</v>
      </c>
      <c r="M211" s="2"/>
      <c r="N211" s="95"/>
      <c r="O211" s="2"/>
    </row>
    <row r="212" spans="1:15" s="71" customFormat="1" ht="15" outlineLevel="2" x14ac:dyDescent="0.2">
      <c r="A212" s="71" t="e">
        <f>#REF!+1</f>
        <v>#REF!</v>
      </c>
      <c r="B212" s="72">
        <f>B210</f>
        <v>80100</v>
      </c>
      <c r="C212" s="82">
        <f>C211+1</f>
        <v>80103</v>
      </c>
      <c r="D212" s="83" t="s">
        <v>90</v>
      </c>
      <c r="E212" s="180">
        <v>3307130</v>
      </c>
      <c r="F212" s="85" t="s">
        <v>464</v>
      </c>
      <c r="G212" s="93" t="s">
        <v>25</v>
      </c>
      <c r="H212" s="2"/>
      <c r="I212" s="94">
        <v>0</v>
      </c>
      <c r="J212" s="170"/>
      <c r="K212" s="170">
        <f t="shared" si="72"/>
        <v>0</v>
      </c>
      <c r="L212" s="184">
        <f>IFERROR(K212/$K$1021,0)</f>
        <v>0</v>
      </c>
      <c r="M212" s="2"/>
      <c r="N212" s="95"/>
      <c r="O212" s="2"/>
    </row>
    <row r="213" spans="1:15" ht="30" customHeight="1" outlineLevel="1" x14ac:dyDescent="0.2">
      <c r="A213" s="62" t="e">
        <f>#REF!+1</f>
        <v>#REF!</v>
      </c>
      <c r="B213" s="63">
        <f>B210</f>
        <v>80100</v>
      </c>
      <c r="C213" s="96" t="s">
        <v>0</v>
      </c>
      <c r="D213" s="47">
        <f>C207</f>
        <v>80000</v>
      </c>
      <c r="E213" s="48" t="s">
        <v>13</v>
      </c>
      <c r="F213" s="97">
        <f>B213</f>
        <v>80100</v>
      </c>
      <c r="G213" s="15"/>
      <c r="H213" s="3"/>
      <c r="I213" s="52" t="s">
        <v>0</v>
      </c>
      <c r="J213" s="171"/>
      <c r="K213" s="171">
        <f>SUMIF(B$9:B212,B213,K$9:K212)</f>
        <v>0</v>
      </c>
      <c r="L213" s="185">
        <f>IFERROR(K213/$K$1021,0)</f>
        <v>0</v>
      </c>
      <c r="N213" s="98"/>
      <c r="O213" s="3"/>
    </row>
    <row r="214" spans="1:15" ht="8.1" customHeight="1" outlineLevel="1" x14ac:dyDescent="0.2">
      <c r="A214" s="62" t="e">
        <f>#REF!+1</f>
        <v>#REF!</v>
      </c>
      <c r="C214" s="82" t="s">
        <v>0</v>
      </c>
      <c r="D214" s="83"/>
      <c r="E214" s="84" t="s">
        <v>28</v>
      </c>
      <c r="F214" s="85"/>
      <c r="G214" s="86"/>
      <c r="I214" s="87" t="s">
        <v>0</v>
      </c>
      <c r="J214" s="170"/>
      <c r="K214" s="170"/>
      <c r="L214" s="186"/>
      <c r="N214" s="95"/>
    </row>
    <row r="215" spans="1:15" ht="16.5" thickBot="1" x14ac:dyDescent="0.25">
      <c r="A215" s="62" t="e">
        <f>#REF!+1</f>
        <v>#REF!</v>
      </c>
      <c r="C215" s="99" t="s">
        <v>0</v>
      </c>
      <c r="D215" s="16">
        <f>F215</f>
        <v>80000</v>
      </c>
      <c r="E215" s="17" t="s">
        <v>20</v>
      </c>
      <c r="F215" s="100">
        <f>C207</f>
        <v>80000</v>
      </c>
      <c r="G215" s="18"/>
      <c r="H215" s="3"/>
      <c r="I215" s="53" t="s">
        <v>0</v>
      </c>
      <c r="J215" s="173"/>
      <c r="K215" s="173">
        <f>SUMIFS(K$9:K214,E$9:E214,"$",D$9:D214,D215)</f>
        <v>0</v>
      </c>
      <c r="L215" s="192">
        <f>IFERROR(K215/$K$1021,0)</f>
        <v>0</v>
      </c>
      <c r="N215" s="101"/>
      <c r="O215" s="3"/>
    </row>
    <row r="216" spans="1:15" ht="7.5" customHeight="1" thickBot="1" x14ac:dyDescent="0.25">
      <c r="A216" s="62" t="e">
        <f>A215+1</f>
        <v>#REF!</v>
      </c>
      <c r="C216" s="102" t="s">
        <v>0</v>
      </c>
      <c r="D216" s="103"/>
      <c r="E216" s="104"/>
      <c r="F216" s="105"/>
      <c r="G216" s="106"/>
      <c r="I216" s="107"/>
      <c r="J216" s="108"/>
      <c r="K216" s="108"/>
      <c r="L216" s="188"/>
      <c r="N216" s="110"/>
    </row>
    <row r="217" spans="1:15" ht="19.5" customHeight="1" x14ac:dyDescent="0.2">
      <c r="A217" s="62" t="e">
        <f>A216+1</f>
        <v>#REF!</v>
      </c>
      <c r="C217" s="80">
        <f>C207+10000</f>
        <v>90000</v>
      </c>
      <c r="D217" s="37" t="s">
        <v>0</v>
      </c>
      <c r="E217" s="38" t="s">
        <v>0</v>
      </c>
      <c r="F217" s="81" t="s">
        <v>312</v>
      </c>
      <c r="G217" s="39"/>
      <c r="H217" s="1"/>
      <c r="I217" s="50" t="s">
        <v>0</v>
      </c>
      <c r="J217" s="40"/>
      <c r="K217" s="40"/>
      <c r="L217" s="189"/>
      <c r="M217" s="1"/>
      <c r="N217" s="42"/>
      <c r="O217" s="1"/>
    </row>
    <row r="218" spans="1:15" ht="7.5" customHeight="1" x14ac:dyDescent="0.2">
      <c r="C218" s="82" t="s">
        <v>0</v>
      </c>
      <c r="D218" s="83"/>
      <c r="E218" s="84" t="s">
        <v>28</v>
      </c>
      <c r="F218" s="85"/>
      <c r="G218" s="86"/>
      <c r="I218" s="87" t="s">
        <v>0</v>
      </c>
      <c r="J218" s="170"/>
      <c r="K218" s="176"/>
      <c r="L218" s="191"/>
      <c r="N218" s="88"/>
    </row>
    <row r="219" spans="1:15" s="91" customFormat="1" ht="30" customHeight="1" outlineLevel="1" x14ac:dyDescent="0.25">
      <c r="A219" s="62" t="e">
        <f>A217+1</f>
        <v>#REF!</v>
      </c>
      <c r="B219" s="89">
        <f>C219</f>
        <v>90100</v>
      </c>
      <c r="C219" s="90">
        <f>C217+100</f>
        <v>90100</v>
      </c>
      <c r="D219" s="43" t="s">
        <v>0</v>
      </c>
      <c r="E219" s="44" t="s">
        <v>0</v>
      </c>
      <c r="F219" s="49" t="s">
        <v>313</v>
      </c>
      <c r="G219" s="45"/>
      <c r="H219" s="1"/>
      <c r="I219" s="51" t="s">
        <v>0</v>
      </c>
      <c r="J219" s="175"/>
      <c r="K219" s="175"/>
      <c r="L219" s="187"/>
      <c r="M219" s="1"/>
      <c r="N219" s="46"/>
      <c r="O219" s="1"/>
    </row>
    <row r="220" spans="1:15" s="71" customFormat="1" ht="60" outlineLevel="2" x14ac:dyDescent="0.2">
      <c r="A220" s="71" t="e">
        <f>A219+1</f>
        <v>#REF!</v>
      </c>
      <c r="B220" s="72">
        <f>B219</f>
        <v>90100</v>
      </c>
      <c r="C220" s="82">
        <f t="shared" ref="C220:C222" si="73">C219+1</f>
        <v>90101</v>
      </c>
      <c r="D220" s="83" t="s">
        <v>157</v>
      </c>
      <c r="E220" s="92" t="s">
        <v>129</v>
      </c>
      <c r="F220" s="85" t="s">
        <v>245</v>
      </c>
      <c r="G220" s="93" t="s">
        <v>25</v>
      </c>
      <c r="H220" s="2"/>
      <c r="I220" s="94">
        <v>112.5</v>
      </c>
      <c r="J220" s="170"/>
      <c r="K220" s="170">
        <f t="shared" ref="K220:K222" si="74">ROUND(J220*I220,2)</f>
        <v>0</v>
      </c>
      <c r="L220" s="184">
        <f>IFERROR(K220/$K$1021,0)</f>
        <v>0</v>
      </c>
      <c r="M220" s="2"/>
      <c r="N220" s="95"/>
      <c r="O220" s="2"/>
    </row>
    <row r="221" spans="1:15" s="71" customFormat="1" ht="30" outlineLevel="2" x14ac:dyDescent="0.2">
      <c r="A221" s="71" t="e">
        <f t="shared" ref="A221:A222" si="75">A219+1</f>
        <v>#REF!</v>
      </c>
      <c r="B221" s="72">
        <f t="shared" ref="B221:B222" si="76">B219</f>
        <v>90100</v>
      </c>
      <c r="C221" s="82">
        <f t="shared" si="73"/>
        <v>90102</v>
      </c>
      <c r="D221" s="83" t="s">
        <v>157</v>
      </c>
      <c r="E221" s="92" t="s">
        <v>515</v>
      </c>
      <c r="F221" s="85" t="s">
        <v>214</v>
      </c>
      <c r="G221" s="93" t="s">
        <v>53</v>
      </c>
      <c r="H221" s="2"/>
      <c r="I221" s="94">
        <v>750</v>
      </c>
      <c r="J221" s="170"/>
      <c r="K221" s="170">
        <f t="shared" si="74"/>
        <v>0</v>
      </c>
      <c r="L221" s="184">
        <f>IFERROR(K221/$K$1021,0)</f>
        <v>0</v>
      </c>
      <c r="M221" s="2"/>
      <c r="N221" s="95"/>
      <c r="O221" s="2"/>
    </row>
    <row r="222" spans="1:15" s="71" customFormat="1" ht="45" outlineLevel="2" x14ac:dyDescent="0.2">
      <c r="A222" s="71" t="e">
        <f t="shared" si="75"/>
        <v>#REF!</v>
      </c>
      <c r="B222" s="72">
        <f t="shared" si="76"/>
        <v>90100</v>
      </c>
      <c r="C222" s="82">
        <f t="shared" si="73"/>
        <v>90103</v>
      </c>
      <c r="D222" s="83" t="s">
        <v>157</v>
      </c>
      <c r="E222" s="92" t="s">
        <v>213</v>
      </c>
      <c r="F222" s="85" t="s">
        <v>212</v>
      </c>
      <c r="G222" s="93" t="s">
        <v>25</v>
      </c>
      <c r="H222" s="2"/>
      <c r="I222" s="94">
        <v>1200</v>
      </c>
      <c r="J222" s="170"/>
      <c r="K222" s="170">
        <f t="shared" si="74"/>
        <v>0</v>
      </c>
      <c r="L222" s="184">
        <f>IFERROR(K222/$K$1021,0)</f>
        <v>0</v>
      </c>
      <c r="M222" s="2"/>
      <c r="N222" s="95"/>
      <c r="O222" s="2"/>
    </row>
    <row r="223" spans="1:15" ht="30" customHeight="1" outlineLevel="1" x14ac:dyDescent="0.2">
      <c r="A223" s="62" t="e">
        <f>#REF!+1</f>
        <v>#REF!</v>
      </c>
      <c r="B223" s="63">
        <f>B222</f>
        <v>90100</v>
      </c>
      <c r="C223" s="96" t="s">
        <v>0</v>
      </c>
      <c r="D223" s="47">
        <f>C217</f>
        <v>90000</v>
      </c>
      <c r="E223" s="48" t="s">
        <v>13</v>
      </c>
      <c r="F223" s="97">
        <f>B223</f>
        <v>90100</v>
      </c>
      <c r="G223" s="15"/>
      <c r="H223" s="3"/>
      <c r="I223" s="52" t="s">
        <v>0</v>
      </c>
      <c r="J223" s="171"/>
      <c r="K223" s="171">
        <f>SUMIF(B$9:B222,B223,K$9:K222)</f>
        <v>0</v>
      </c>
      <c r="L223" s="185">
        <f>IFERROR(K223/$K$1021,0)</f>
        <v>0</v>
      </c>
      <c r="N223" s="98"/>
      <c r="O223" s="3"/>
    </row>
    <row r="224" spans="1:15" ht="8.1" customHeight="1" outlineLevel="1" x14ac:dyDescent="0.2">
      <c r="C224" s="82" t="s">
        <v>0</v>
      </c>
      <c r="D224" s="83"/>
      <c r="E224" s="84" t="s">
        <v>28</v>
      </c>
      <c r="F224" s="85"/>
      <c r="G224" s="86"/>
      <c r="I224" s="87" t="s">
        <v>0</v>
      </c>
      <c r="J224" s="170"/>
      <c r="K224" s="170"/>
      <c r="L224" s="186"/>
      <c r="N224" s="88"/>
    </row>
    <row r="225" spans="1:15" s="91" customFormat="1" ht="30" customHeight="1" outlineLevel="1" x14ac:dyDescent="0.25">
      <c r="A225" s="62" t="e">
        <f>A217+1</f>
        <v>#REF!</v>
      </c>
      <c r="B225" s="89">
        <f>C225</f>
        <v>90200</v>
      </c>
      <c r="C225" s="90">
        <f>C219+100</f>
        <v>90200</v>
      </c>
      <c r="D225" s="43" t="s">
        <v>0</v>
      </c>
      <c r="E225" s="44" t="s">
        <v>0</v>
      </c>
      <c r="F225" s="49" t="s">
        <v>314</v>
      </c>
      <c r="G225" s="45"/>
      <c r="H225" s="1"/>
      <c r="I225" s="51" t="s">
        <v>0</v>
      </c>
      <c r="J225" s="175"/>
      <c r="K225" s="175"/>
      <c r="L225" s="187"/>
      <c r="M225" s="1"/>
      <c r="N225" s="46"/>
      <c r="O225" s="1"/>
    </row>
    <row r="226" spans="1:15" s="71" customFormat="1" ht="30" outlineLevel="2" x14ac:dyDescent="0.2">
      <c r="A226" s="71" t="e">
        <f>A225+1</f>
        <v>#REF!</v>
      </c>
      <c r="B226" s="72">
        <f>B225</f>
        <v>90200</v>
      </c>
      <c r="C226" s="82">
        <f>C225+1</f>
        <v>90201</v>
      </c>
      <c r="D226" s="83" t="s">
        <v>90</v>
      </c>
      <c r="E226" s="180">
        <v>1430160</v>
      </c>
      <c r="F226" s="112" t="str">
        <f>UPPER("Divisória em placas de gesso acartonado, resitência ao fogo 60 minutos, espessura 120/90mm - 1RF / 1RF LM")</f>
        <v>DIVISÓRIA EM PLACAS DE GESSO ACARTONADO, RESITÊNCIA AO FOGO 60 MINUTOS, ESPESSURA 120/90MM - 1RF / 1RF LM</v>
      </c>
      <c r="G226" s="93" t="s">
        <v>25</v>
      </c>
      <c r="H226" s="2"/>
      <c r="I226" s="94">
        <v>1.7000000000000028</v>
      </c>
      <c r="J226" s="170"/>
      <c r="K226" s="170">
        <f t="shared" ref="K226" si="77">ROUND(J226*I226,2)</f>
        <v>0</v>
      </c>
      <c r="L226" s="184">
        <f t="shared" ref="L226" si="78">IFERROR(K226/$K$1021,0)</f>
        <v>0</v>
      </c>
      <c r="M226" s="2"/>
      <c r="N226" s="95"/>
      <c r="O226" s="2"/>
    </row>
    <row r="227" spans="1:15" ht="30" customHeight="1" outlineLevel="1" x14ac:dyDescent="0.2">
      <c r="A227" s="62" t="e">
        <f>#REF!+1</f>
        <v>#REF!</v>
      </c>
      <c r="B227" s="63">
        <f>B226</f>
        <v>90200</v>
      </c>
      <c r="C227" s="96" t="s">
        <v>0</v>
      </c>
      <c r="D227" s="47">
        <f>C217</f>
        <v>90000</v>
      </c>
      <c r="E227" s="48" t="s">
        <v>13</v>
      </c>
      <c r="F227" s="97">
        <f>B227</f>
        <v>90200</v>
      </c>
      <c r="G227" s="15"/>
      <c r="H227" s="3"/>
      <c r="I227" s="52" t="s">
        <v>0</v>
      </c>
      <c r="J227" s="171"/>
      <c r="K227" s="171">
        <f>SUMIF(B$9:B226,B227,K$9:K226)</f>
        <v>0</v>
      </c>
      <c r="L227" s="185">
        <f>IFERROR(K227/$K$1021,0)</f>
        <v>0</v>
      </c>
      <c r="N227" s="98"/>
      <c r="O227" s="3"/>
    </row>
    <row r="228" spans="1:15" ht="8.1" customHeight="1" outlineLevel="1" x14ac:dyDescent="0.2">
      <c r="A228" s="62" t="e">
        <f>#REF!+1</f>
        <v>#REF!</v>
      </c>
      <c r="C228" s="82" t="s">
        <v>0</v>
      </c>
      <c r="D228" s="83"/>
      <c r="E228" s="84" t="s">
        <v>28</v>
      </c>
      <c r="F228" s="85"/>
      <c r="G228" s="86"/>
      <c r="I228" s="87" t="s">
        <v>0</v>
      </c>
      <c r="J228" s="170"/>
      <c r="K228" s="170"/>
      <c r="L228" s="186"/>
      <c r="N228" s="95"/>
    </row>
    <row r="229" spans="1:15" ht="16.5" thickBot="1" x14ac:dyDescent="0.25">
      <c r="A229" s="62" t="e">
        <f>#REF!+1</f>
        <v>#REF!</v>
      </c>
      <c r="C229" s="99" t="s">
        <v>0</v>
      </c>
      <c r="D229" s="16">
        <f>F229</f>
        <v>90000</v>
      </c>
      <c r="E229" s="17" t="s">
        <v>20</v>
      </c>
      <c r="F229" s="100">
        <f>C217</f>
        <v>90000</v>
      </c>
      <c r="G229" s="18"/>
      <c r="H229" s="3"/>
      <c r="I229" s="53" t="s">
        <v>0</v>
      </c>
      <c r="J229" s="173"/>
      <c r="K229" s="173">
        <f>SUMIFS(K$9:K228,E$9:E228,"$",D$9:D228,D229)</f>
        <v>0</v>
      </c>
      <c r="L229" s="192">
        <f>IFERROR(K229/$K$1021,0)</f>
        <v>0</v>
      </c>
      <c r="N229" s="101"/>
      <c r="O229" s="3"/>
    </row>
    <row r="230" spans="1:15" ht="7.5" customHeight="1" thickBot="1" x14ac:dyDescent="0.25">
      <c r="A230" s="62" t="e">
        <f>A229+1</f>
        <v>#REF!</v>
      </c>
      <c r="C230" s="102" t="s">
        <v>0</v>
      </c>
      <c r="D230" s="103"/>
      <c r="E230" s="104"/>
      <c r="F230" s="105"/>
      <c r="G230" s="106"/>
      <c r="I230" s="107"/>
      <c r="J230" s="108"/>
      <c r="K230" s="108"/>
      <c r="L230" s="188"/>
      <c r="N230" s="110"/>
    </row>
    <row r="231" spans="1:15" ht="19.5" customHeight="1" x14ac:dyDescent="0.2">
      <c r="A231" s="62" t="e">
        <f>A230+1</f>
        <v>#REF!</v>
      </c>
      <c r="C231" s="80">
        <f>C217+10000</f>
        <v>100000</v>
      </c>
      <c r="D231" s="37" t="s">
        <v>0</v>
      </c>
      <c r="E231" s="38" t="s">
        <v>0</v>
      </c>
      <c r="F231" s="81" t="s">
        <v>315</v>
      </c>
      <c r="G231" s="39"/>
      <c r="H231" s="1"/>
      <c r="I231" s="50" t="s">
        <v>0</v>
      </c>
      <c r="J231" s="40"/>
      <c r="K231" s="40"/>
      <c r="L231" s="189"/>
      <c r="M231" s="1"/>
      <c r="N231" s="42"/>
      <c r="O231" s="1"/>
    </row>
    <row r="232" spans="1:15" ht="7.5" customHeight="1" x14ac:dyDescent="0.2">
      <c r="C232" s="82" t="s">
        <v>0</v>
      </c>
      <c r="D232" s="83"/>
      <c r="E232" s="84" t="s">
        <v>28</v>
      </c>
      <c r="F232" s="85"/>
      <c r="G232" s="86"/>
      <c r="I232" s="87" t="s">
        <v>0</v>
      </c>
      <c r="J232" s="170"/>
      <c r="K232" s="176"/>
      <c r="L232" s="191"/>
      <c r="N232" s="88"/>
    </row>
    <row r="233" spans="1:15" s="91" customFormat="1" ht="30" customHeight="1" outlineLevel="1" x14ac:dyDescent="0.25">
      <c r="A233" s="62" t="e">
        <f>A231+1</f>
        <v>#REF!</v>
      </c>
      <c r="B233" s="89">
        <f>C233</f>
        <v>100100</v>
      </c>
      <c r="C233" s="90">
        <f>C231+100</f>
        <v>100100</v>
      </c>
      <c r="D233" s="43" t="s">
        <v>0</v>
      </c>
      <c r="E233" s="44" t="s">
        <v>0</v>
      </c>
      <c r="F233" s="49" t="s">
        <v>316</v>
      </c>
      <c r="G233" s="45"/>
      <c r="H233" s="1"/>
      <c r="I233" s="51" t="s">
        <v>0</v>
      </c>
      <c r="J233" s="175"/>
      <c r="K233" s="175"/>
      <c r="L233" s="187"/>
      <c r="M233" s="1"/>
      <c r="N233" s="46"/>
      <c r="O233" s="1"/>
    </row>
    <row r="234" spans="1:15" s="71" customFormat="1" ht="15" outlineLevel="2" x14ac:dyDescent="0.2">
      <c r="A234" s="71" t="e">
        <f>A233+1</f>
        <v>#REF!</v>
      </c>
      <c r="B234" s="72">
        <f>B233</f>
        <v>100100</v>
      </c>
      <c r="C234" s="82">
        <f t="shared" ref="C234:C238" si="79">C233+1</f>
        <v>100101</v>
      </c>
      <c r="D234" s="83" t="s">
        <v>90</v>
      </c>
      <c r="E234" s="180">
        <v>2302050</v>
      </c>
      <c r="F234" s="85" t="s">
        <v>239</v>
      </c>
      <c r="G234" s="93" t="s">
        <v>46</v>
      </c>
      <c r="H234" s="2"/>
      <c r="I234" s="94">
        <v>6</v>
      </c>
      <c r="J234" s="170"/>
      <c r="K234" s="170">
        <f t="shared" ref="K234:K238" si="80">ROUND(J234*I234,2)</f>
        <v>0</v>
      </c>
      <c r="L234" s="184">
        <f t="shared" ref="L234:L239" si="81">IFERROR(K234/$K$1021,0)</f>
        <v>0</v>
      </c>
      <c r="M234" s="2"/>
      <c r="N234" s="95"/>
      <c r="O234" s="2"/>
    </row>
    <row r="235" spans="1:15" s="71" customFormat="1" ht="15" outlineLevel="2" x14ac:dyDescent="0.2">
      <c r="A235" s="71" t="e">
        <f t="shared" ref="A235:A236" si="82">A233+1</f>
        <v>#REF!</v>
      </c>
      <c r="B235" s="72">
        <f t="shared" ref="B235:B236" si="83">B233</f>
        <v>100100</v>
      </c>
      <c r="C235" s="82">
        <f t="shared" si="79"/>
        <v>100102</v>
      </c>
      <c r="D235" s="83" t="s">
        <v>111</v>
      </c>
      <c r="E235" s="92" t="s">
        <v>241</v>
      </c>
      <c r="F235" s="85" t="s">
        <v>240</v>
      </c>
      <c r="G235" s="93" t="s">
        <v>46</v>
      </c>
      <c r="H235" s="2"/>
      <c r="I235" s="94">
        <v>1</v>
      </c>
      <c r="J235" s="170"/>
      <c r="K235" s="170">
        <f t="shared" si="80"/>
        <v>0</v>
      </c>
      <c r="L235" s="184">
        <f t="shared" si="81"/>
        <v>0</v>
      </c>
      <c r="M235" s="2"/>
      <c r="N235" s="95"/>
      <c r="O235" s="2"/>
    </row>
    <row r="236" spans="1:15" s="71" customFormat="1" ht="15" outlineLevel="2" x14ac:dyDescent="0.2">
      <c r="A236" s="71" t="e">
        <f t="shared" si="82"/>
        <v>#REF!</v>
      </c>
      <c r="B236" s="72">
        <f t="shared" si="83"/>
        <v>100100</v>
      </c>
      <c r="C236" s="82">
        <f t="shared" si="79"/>
        <v>100103</v>
      </c>
      <c r="D236" s="83" t="s">
        <v>90</v>
      </c>
      <c r="E236" s="180">
        <v>2302550</v>
      </c>
      <c r="F236" s="85" t="s">
        <v>226</v>
      </c>
      <c r="G236" s="93" t="s">
        <v>46</v>
      </c>
      <c r="H236" s="2"/>
      <c r="I236" s="94">
        <v>3</v>
      </c>
      <c r="J236" s="170"/>
      <c r="K236" s="170">
        <f t="shared" si="80"/>
        <v>0</v>
      </c>
      <c r="L236" s="184">
        <f t="shared" si="81"/>
        <v>0</v>
      </c>
      <c r="M236" s="2"/>
      <c r="N236" s="95"/>
      <c r="O236" s="2"/>
    </row>
    <row r="237" spans="1:15" s="71" customFormat="1" ht="30" outlineLevel="2" x14ac:dyDescent="0.2">
      <c r="A237" s="71" t="e">
        <f>A236+1</f>
        <v>#REF!</v>
      </c>
      <c r="B237" s="72">
        <f>B236</f>
        <v>100100</v>
      </c>
      <c r="C237" s="82">
        <f>C236+1</f>
        <v>100104</v>
      </c>
      <c r="D237" s="83" t="s">
        <v>90</v>
      </c>
      <c r="E237" s="180">
        <v>2820413</v>
      </c>
      <c r="F237" s="112" t="s">
        <v>526</v>
      </c>
      <c r="G237" s="93" t="s">
        <v>46</v>
      </c>
      <c r="H237" s="2"/>
      <c r="I237" s="94">
        <v>18</v>
      </c>
      <c r="J237" s="170"/>
      <c r="K237" s="170">
        <f t="shared" si="80"/>
        <v>0</v>
      </c>
      <c r="L237" s="184">
        <f t="shared" si="81"/>
        <v>0</v>
      </c>
      <c r="M237" s="2"/>
      <c r="N237" s="95"/>
      <c r="O237" s="2"/>
    </row>
    <row r="238" spans="1:15" s="71" customFormat="1" ht="45" outlineLevel="2" x14ac:dyDescent="0.2">
      <c r="A238" s="71" t="e">
        <f>#REF!+1</f>
        <v>#REF!</v>
      </c>
      <c r="B238" s="72">
        <f>B237</f>
        <v>100100</v>
      </c>
      <c r="C238" s="82">
        <f t="shared" si="79"/>
        <v>100105</v>
      </c>
      <c r="D238" s="83" t="s">
        <v>111</v>
      </c>
      <c r="E238" s="92" t="s">
        <v>243</v>
      </c>
      <c r="F238" s="85" t="s">
        <v>242</v>
      </c>
      <c r="G238" s="93" t="s">
        <v>46</v>
      </c>
      <c r="H238" s="2"/>
      <c r="I238" s="94">
        <v>6</v>
      </c>
      <c r="J238" s="170"/>
      <c r="K238" s="170">
        <f t="shared" si="80"/>
        <v>0</v>
      </c>
      <c r="L238" s="184">
        <f t="shared" si="81"/>
        <v>0</v>
      </c>
      <c r="M238" s="2"/>
      <c r="N238" s="95"/>
      <c r="O238" s="2"/>
    </row>
    <row r="239" spans="1:15" ht="30" customHeight="1" outlineLevel="1" x14ac:dyDescent="0.2">
      <c r="A239" s="62" t="e">
        <f>#REF!+1</f>
        <v>#REF!</v>
      </c>
      <c r="B239" s="63">
        <f>B238</f>
        <v>100100</v>
      </c>
      <c r="C239" s="96" t="s">
        <v>0</v>
      </c>
      <c r="D239" s="47">
        <f>C231</f>
        <v>100000</v>
      </c>
      <c r="E239" s="48" t="s">
        <v>13</v>
      </c>
      <c r="F239" s="97">
        <f>B239</f>
        <v>100100</v>
      </c>
      <c r="G239" s="15"/>
      <c r="H239" s="3"/>
      <c r="I239" s="52" t="s">
        <v>0</v>
      </c>
      <c r="J239" s="171"/>
      <c r="K239" s="171">
        <f>SUMIF(B$9:B238,B239,K$9:K238)</f>
        <v>0</v>
      </c>
      <c r="L239" s="185">
        <f t="shared" si="81"/>
        <v>0</v>
      </c>
      <c r="N239" s="98"/>
      <c r="O239" s="3"/>
    </row>
    <row r="240" spans="1:15" ht="8.1" customHeight="1" outlineLevel="1" x14ac:dyDescent="0.2">
      <c r="C240" s="82" t="s">
        <v>0</v>
      </c>
      <c r="D240" s="83"/>
      <c r="E240" s="84" t="s">
        <v>28</v>
      </c>
      <c r="F240" s="85"/>
      <c r="G240" s="86"/>
      <c r="I240" s="87" t="s">
        <v>0</v>
      </c>
      <c r="J240" s="170"/>
      <c r="K240" s="170"/>
      <c r="L240" s="186"/>
      <c r="N240" s="88"/>
    </row>
    <row r="241" spans="1:15" s="91" customFormat="1" ht="30" customHeight="1" outlineLevel="1" x14ac:dyDescent="0.25">
      <c r="A241" s="62" t="e">
        <f>A231+1</f>
        <v>#REF!</v>
      </c>
      <c r="B241" s="89">
        <f>C241</f>
        <v>100200</v>
      </c>
      <c r="C241" s="90">
        <f>C233+100</f>
        <v>100200</v>
      </c>
      <c r="D241" s="43" t="s">
        <v>0</v>
      </c>
      <c r="E241" s="44" t="s">
        <v>0</v>
      </c>
      <c r="F241" s="49" t="s">
        <v>317</v>
      </c>
      <c r="G241" s="45"/>
      <c r="H241" s="1"/>
      <c r="I241" s="51" t="s">
        <v>0</v>
      </c>
      <c r="J241" s="175"/>
      <c r="K241" s="175"/>
      <c r="L241" s="187"/>
      <c r="M241" s="1"/>
      <c r="N241" s="46"/>
      <c r="O241" s="1"/>
    </row>
    <row r="242" spans="1:15" s="71" customFormat="1" ht="30" outlineLevel="2" x14ac:dyDescent="0.2">
      <c r="A242" s="71" t="e">
        <f>A241+1</f>
        <v>#REF!</v>
      </c>
      <c r="B242" s="72">
        <f t="shared" ref="B242:B245" si="84">B241</f>
        <v>100200</v>
      </c>
      <c r="C242" s="82">
        <f>C241+1</f>
        <v>100201</v>
      </c>
      <c r="D242" s="83" t="s">
        <v>90</v>
      </c>
      <c r="E242" s="180">
        <v>2501470</v>
      </c>
      <c r="F242" s="85" t="s">
        <v>244</v>
      </c>
      <c r="G242" s="93" t="s">
        <v>25</v>
      </c>
      <c r="H242" s="2"/>
      <c r="I242" s="94">
        <v>13.31</v>
      </c>
      <c r="J242" s="170"/>
      <c r="K242" s="170">
        <f t="shared" ref="K242:K245" si="85">ROUND(J242*I242,2)</f>
        <v>0</v>
      </c>
      <c r="L242" s="184">
        <f>IFERROR(K242/$K$1021,0)</f>
        <v>0</v>
      </c>
      <c r="M242" s="2"/>
      <c r="N242" s="95"/>
      <c r="O242" s="2"/>
    </row>
    <row r="243" spans="1:15" s="71" customFormat="1" ht="15" outlineLevel="2" x14ac:dyDescent="0.2">
      <c r="A243" s="71" t="e">
        <f>#REF!+1</f>
        <v>#REF!</v>
      </c>
      <c r="B243" s="72">
        <f t="shared" si="84"/>
        <v>100200</v>
      </c>
      <c r="C243" s="82">
        <f>C242+1</f>
        <v>100202</v>
      </c>
      <c r="D243" s="83" t="s">
        <v>157</v>
      </c>
      <c r="E243" s="92" t="s">
        <v>130</v>
      </c>
      <c r="F243" s="124" t="s">
        <v>131</v>
      </c>
      <c r="G243" s="93" t="s">
        <v>50</v>
      </c>
      <c r="H243" s="2"/>
      <c r="I243" s="94">
        <v>368.72</v>
      </c>
      <c r="J243" s="170"/>
      <c r="K243" s="170">
        <f t="shared" si="85"/>
        <v>0</v>
      </c>
      <c r="L243" s="184">
        <f>IFERROR(K243/$K$1021,0)</f>
        <v>0</v>
      </c>
      <c r="M243" s="2"/>
      <c r="N243" s="95"/>
      <c r="O243" s="2"/>
    </row>
    <row r="244" spans="1:15" s="71" customFormat="1" ht="15" outlineLevel="2" x14ac:dyDescent="0.2">
      <c r="A244" s="71" t="e">
        <f>#REF!+1</f>
        <v>#REF!</v>
      </c>
      <c r="B244" s="72">
        <f t="shared" si="84"/>
        <v>100200</v>
      </c>
      <c r="C244" s="82">
        <f t="shared" ref="C244:C245" si="86">C243+1</f>
        <v>100203</v>
      </c>
      <c r="D244" s="83" t="s">
        <v>157</v>
      </c>
      <c r="E244" s="92" t="s">
        <v>238</v>
      </c>
      <c r="F244" s="85" t="s">
        <v>237</v>
      </c>
      <c r="G244" s="93" t="s">
        <v>46</v>
      </c>
      <c r="H244" s="2"/>
      <c r="I244" s="94">
        <v>308</v>
      </c>
      <c r="J244" s="170"/>
      <c r="K244" s="170">
        <f t="shared" si="85"/>
        <v>0</v>
      </c>
      <c r="L244" s="184">
        <f>IFERROR(K244/$K$1021,0)</f>
        <v>0</v>
      </c>
      <c r="M244" s="2"/>
      <c r="N244" s="95"/>
      <c r="O244" s="2"/>
    </row>
    <row r="245" spans="1:15" s="71" customFormat="1" ht="30" outlineLevel="2" x14ac:dyDescent="0.2">
      <c r="A245" s="71" t="e">
        <f>#REF!+1</f>
        <v>#REF!</v>
      </c>
      <c r="B245" s="72">
        <f t="shared" si="84"/>
        <v>100200</v>
      </c>
      <c r="C245" s="82">
        <f t="shared" si="86"/>
        <v>100204</v>
      </c>
      <c r="D245" s="83" t="s">
        <v>91</v>
      </c>
      <c r="E245" s="92" t="s">
        <v>482</v>
      </c>
      <c r="F245" s="85" t="s">
        <v>344</v>
      </c>
      <c r="G245" s="93" t="s">
        <v>46</v>
      </c>
      <c r="H245" s="2"/>
      <c r="I245" s="94">
        <v>779.35</v>
      </c>
      <c r="J245" s="170"/>
      <c r="K245" s="170">
        <f t="shared" si="85"/>
        <v>0</v>
      </c>
      <c r="L245" s="184">
        <f>IFERROR(K245/$K$1021,0)</f>
        <v>0</v>
      </c>
      <c r="M245" s="2"/>
      <c r="N245" s="95"/>
      <c r="O245" s="2"/>
    </row>
    <row r="246" spans="1:15" ht="30" customHeight="1" outlineLevel="1" x14ac:dyDescent="0.2">
      <c r="A246" s="62" t="e">
        <f>#REF!+1</f>
        <v>#REF!</v>
      </c>
      <c r="B246" s="72">
        <f>B245</f>
        <v>100200</v>
      </c>
      <c r="C246" s="96" t="s">
        <v>0</v>
      </c>
      <c r="D246" s="47">
        <f>C231</f>
        <v>100000</v>
      </c>
      <c r="E246" s="48" t="s">
        <v>13</v>
      </c>
      <c r="F246" s="97">
        <f>B246</f>
        <v>100200</v>
      </c>
      <c r="G246" s="15"/>
      <c r="H246" s="3"/>
      <c r="I246" s="52" t="s">
        <v>0</v>
      </c>
      <c r="J246" s="171"/>
      <c r="K246" s="171">
        <f>SUMIF(B$9:B245,B246,K$9:K245)</f>
        <v>0</v>
      </c>
      <c r="L246" s="185">
        <f>IFERROR(K246/$K$1021,0)</f>
        <v>0</v>
      </c>
      <c r="N246" s="98"/>
      <c r="O246" s="3"/>
    </row>
    <row r="247" spans="1:15" ht="8.1" customHeight="1" outlineLevel="1" x14ac:dyDescent="0.2">
      <c r="C247" s="82" t="s">
        <v>0</v>
      </c>
      <c r="D247" s="83"/>
      <c r="E247" s="84" t="s">
        <v>28</v>
      </c>
      <c r="F247" s="85"/>
      <c r="G247" s="86"/>
      <c r="I247" s="87" t="s">
        <v>0</v>
      </c>
      <c r="J247" s="170"/>
      <c r="K247" s="170"/>
      <c r="L247" s="186"/>
      <c r="N247" s="88"/>
    </row>
    <row r="248" spans="1:15" s="91" customFormat="1" ht="30" customHeight="1" outlineLevel="1" x14ac:dyDescent="0.25">
      <c r="A248" s="62" t="e">
        <f>#REF!+1</f>
        <v>#REF!</v>
      </c>
      <c r="B248" s="89">
        <f>C248</f>
        <v>100300</v>
      </c>
      <c r="C248" s="90">
        <f>C241+100</f>
        <v>100300</v>
      </c>
      <c r="D248" s="43" t="s">
        <v>0</v>
      </c>
      <c r="E248" s="44" t="s">
        <v>0</v>
      </c>
      <c r="F248" s="49" t="s">
        <v>318</v>
      </c>
      <c r="G248" s="45"/>
      <c r="H248" s="1"/>
      <c r="I248" s="51" t="s">
        <v>0</v>
      </c>
      <c r="J248" s="175"/>
      <c r="K248" s="175"/>
      <c r="L248" s="187"/>
      <c r="M248" s="1"/>
      <c r="N248" s="46"/>
      <c r="O248" s="1"/>
    </row>
    <row r="249" spans="1:15" s="71" customFormat="1" ht="15" outlineLevel="2" x14ac:dyDescent="0.2">
      <c r="A249" s="71" t="e">
        <f>A248+1</f>
        <v>#REF!</v>
      </c>
      <c r="B249" s="72">
        <f t="shared" ref="B249:B250" si="87">B248</f>
        <v>100300</v>
      </c>
      <c r="C249" s="82">
        <f t="shared" ref="C249" si="88">C248+1</f>
        <v>100301</v>
      </c>
      <c r="D249" s="83" t="s">
        <v>157</v>
      </c>
      <c r="E249" s="92" t="s">
        <v>132</v>
      </c>
      <c r="F249" s="85" t="s">
        <v>133</v>
      </c>
      <c r="G249" s="93" t="s">
        <v>24</v>
      </c>
      <c r="H249" s="2"/>
      <c r="I249" s="94">
        <v>3</v>
      </c>
      <c r="J249" s="170"/>
      <c r="K249" s="170">
        <f t="shared" ref="K249:K253" si="89">ROUND(J249*I249,2)</f>
        <v>0</v>
      </c>
      <c r="L249" s="184">
        <f t="shared" ref="L249:L254" si="90">IFERROR(K249/$K$1021,0)</f>
        <v>0</v>
      </c>
      <c r="M249" s="2"/>
      <c r="N249" s="111"/>
      <c r="O249" s="2"/>
    </row>
    <row r="250" spans="1:15" s="71" customFormat="1" ht="15" outlineLevel="2" x14ac:dyDescent="0.2">
      <c r="A250" s="71" t="e">
        <f>A249+1</f>
        <v>#REF!</v>
      </c>
      <c r="B250" s="72">
        <f t="shared" si="87"/>
        <v>100300</v>
      </c>
      <c r="C250" s="82">
        <f>C249+1</f>
        <v>100302</v>
      </c>
      <c r="D250" s="83" t="s">
        <v>111</v>
      </c>
      <c r="E250" s="92" t="s">
        <v>219</v>
      </c>
      <c r="F250" s="85" t="s">
        <v>218</v>
      </c>
      <c r="G250" s="93" t="s">
        <v>53</v>
      </c>
      <c r="H250" s="2"/>
      <c r="I250" s="94">
        <v>159.5</v>
      </c>
      <c r="J250" s="170"/>
      <c r="K250" s="170">
        <f t="shared" si="89"/>
        <v>0</v>
      </c>
      <c r="L250" s="184">
        <f t="shared" si="90"/>
        <v>0</v>
      </c>
      <c r="M250" s="2"/>
      <c r="N250" s="95"/>
      <c r="O250" s="2"/>
    </row>
    <row r="251" spans="1:15" s="71" customFormat="1" ht="30" outlineLevel="2" x14ac:dyDescent="0.2">
      <c r="B251" s="72">
        <f>B250</f>
        <v>100300</v>
      </c>
      <c r="C251" s="82">
        <f>C250+1</f>
        <v>100303</v>
      </c>
      <c r="D251" s="83" t="s">
        <v>157</v>
      </c>
      <c r="E251" s="92" t="s">
        <v>466</v>
      </c>
      <c r="F251" s="85" t="s">
        <v>467</v>
      </c>
      <c r="G251" s="93" t="s">
        <v>53</v>
      </c>
      <c r="H251" s="2"/>
      <c r="I251" s="94">
        <v>1.8900000000000476</v>
      </c>
      <c r="J251" s="170"/>
      <c r="K251" s="170">
        <f t="shared" si="89"/>
        <v>0</v>
      </c>
      <c r="L251" s="184">
        <f t="shared" si="90"/>
        <v>0</v>
      </c>
      <c r="M251" s="2"/>
      <c r="N251" s="95"/>
      <c r="O251" s="2"/>
    </row>
    <row r="252" spans="1:15" s="71" customFormat="1" ht="30" outlineLevel="2" x14ac:dyDescent="0.2">
      <c r="A252" s="71" t="e">
        <f>#REF!+1</f>
        <v>#REF!</v>
      </c>
      <c r="B252" s="72">
        <f>B251</f>
        <v>100300</v>
      </c>
      <c r="C252" s="82">
        <f>C251+1</f>
        <v>100304</v>
      </c>
      <c r="D252" s="83" t="s">
        <v>90</v>
      </c>
      <c r="E252" s="180">
        <v>3405290</v>
      </c>
      <c r="F252" s="125" t="s">
        <v>387</v>
      </c>
      <c r="G252" s="93" t="s">
        <v>25</v>
      </c>
      <c r="H252" s="2"/>
      <c r="I252" s="94">
        <v>46.25</v>
      </c>
      <c r="J252" s="170"/>
      <c r="K252" s="170">
        <f t="shared" si="89"/>
        <v>0</v>
      </c>
      <c r="L252" s="184">
        <f t="shared" si="90"/>
        <v>0</v>
      </c>
      <c r="M252" s="2"/>
      <c r="N252" s="95"/>
      <c r="O252" s="2"/>
    </row>
    <row r="253" spans="1:15" s="71" customFormat="1" ht="30" outlineLevel="2" x14ac:dyDescent="0.2">
      <c r="A253" s="71" t="e">
        <f>A250+1</f>
        <v>#REF!</v>
      </c>
      <c r="B253" s="72">
        <f>B251</f>
        <v>100300</v>
      </c>
      <c r="C253" s="82">
        <f>C252+1</f>
        <v>100305</v>
      </c>
      <c r="D253" s="83" t="s">
        <v>202</v>
      </c>
      <c r="E253" s="92" t="s">
        <v>236</v>
      </c>
      <c r="F253" s="85" t="s">
        <v>354</v>
      </c>
      <c r="G253" s="93" t="s">
        <v>53</v>
      </c>
      <c r="H253" s="2"/>
      <c r="I253" s="94">
        <v>1.5</v>
      </c>
      <c r="J253" s="170"/>
      <c r="K253" s="170">
        <f t="shared" si="89"/>
        <v>0</v>
      </c>
      <c r="L253" s="184">
        <f t="shared" si="90"/>
        <v>0</v>
      </c>
      <c r="M253" s="2"/>
      <c r="N253" s="95" t="s">
        <v>113</v>
      </c>
      <c r="O253" s="2"/>
    </row>
    <row r="254" spans="1:15" ht="30" customHeight="1" outlineLevel="1" x14ac:dyDescent="0.2">
      <c r="A254" s="62" t="e">
        <f>#REF!+1</f>
        <v>#REF!</v>
      </c>
      <c r="B254" s="72">
        <f>B252</f>
        <v>100300</v>
      </c>
      <c r="C254" s="96" t="s">
        <v>0</v>
      </c>
      <c r="D254" s="47">
        <f>C231</f>
        <v>100000</v>
      </c>
      <c r="E254" s="48" t="s">
        <v>13</v>
      </c>
      <c r="F254" s="97">
        <f>B254</f>
        <v>100300</v>
      </c>
      <c r="G254" s="15"/>
      <c r="H254" s="3"/>
      <c r="I254" s="52" t="s">
        <v>0</v>
      </c>
      <c r="J254" s="171"/>
      <c r="K254" s="171">
        <f>SUMIF(B$9:B253,B254,K$9:K253)</f>
        <v>0</v>
      </c>
      <c r="L254" s="185">
        <f t="shared" si="90"/>
        <v>0</v>
      </c>
      <c r="N254" s="98"/>
      <c r="O254" s="3"/>
    </row>
    <row r="255" spans="1:15" ht="8.1" customHeight="1" outlineLevel="1" x14ac:dyDescent="0.2">
      <c r="A255" s="62" t="e">
        <f>A241+1</f>
        <v>#REF!</v>
      </c>
      <c r="C255" s="82" t="s">
        <v>0</v>
      </c>
      <c r="D255" s="83"/>
      <c r="E255" s="84" t="s">
        <v>28</v>
      </c>
      <c r="F255" s="85"/>
      <c r="G255" s="86"/>
      <c r="I255" s="87" t="s">
        <v>0</v>
      </c>
      <c r="J255" s="170"/>
      <c r="K255" s="170"/>
      <c r="L255" s="186"/>
      <c r="N255" s="95"/>
    </row>
    <row r="256" spans="1:15" s="91" customFormat="1" ht="30" customHeight="1" outlineLevel="1" x14ac:dyDescent="0.25">
      <c r="A256" s="62" t="e">
        <f>#REF!+1</f>
        <v>#REF!</v>
      </c>
      <c r="B256" s="89">
        <f>C256</f>
        <v>100400</v>
      </c>
      <c r="C256" s="90">
        <f>C248+100</f>
        <v>100400</v>
      </c>
      <c r="D256" s="43" t="s">
        <v>0</v>
      </c>
      <c r="E256" s="44" t="s">
        <v>0</v>
      </c>
      <c r="F256" s="49" t="s">
        <v>319</v>
      </c>
      <c r="G256" s="45"/>
      <c r="H256" s="1"/>
      <c r="I256" s="51" t="s">
        <v>0</v>
      </c>
      <c r="J256" s="175"/>
      <c r="K256" s="175"/>
      <c r="L256" s="187"/>
      <c r="M256" s="1"/>
      <c r="N256" s="46"/>
      <c r="O256" s="1"/>
    </row>
    <row r="257" spans="1:15" s="71" customFormat="1" ht="15" outlineLevel="2" x14ac:dyDescent="0.2">
      <c r="A257" s="71" t="e">
        <f>#REF!+1</f>
        <v>#REF!</v>
      </c>
      <c r="B257" s="72">
        <f t="shared" ref="B257" si="91">B256</f>
        <v>100400</v>
      </c>
      <c r="C257" s="82">
        <f>C256+1</f>
        <v>100401</v>
      </c>
      <c r="D257" s="83" t="s">
        <v>157</v>
      </c>
      <c r="E257" s="92" t="s">
        <v>134</v>
      </c>
      <c r="F257" s="85" t="s">
        <v>48</v>
      </c>
      <c r="G257" s="93" t="s">
        <v>25</v>
      </c>
      <c r="H257" s="2"/>
      <c r="I257" s="94">
        <v>44.226000000000006</v>
      </c>
      <c r="J257" s="170"/>
      <c r="K257" s="170">
        <f t="shared" ref="K257:K258" si="92">ROUND(J257*I257,2)</f>
        <v>0</v>
      </c>
      <c r="L257" s="184">
        <f>IFERROR(K257/$K$1021,0)</f>
        <v>0</v>
      </c>
      <c r="M257" s="2"/>
      <c r="N257" s="95"/>
      <c r="O257" s="2"/>
    </row>
    <row r="258" spans="1:15" s="71" customFormat="1" ht="15" outlineLevel="2" x14ac:dyDescent="0.2">
      <c r="A258" s="71" t="e">
        <f>#REF!+1</f>
        <v>#REF!</v>
      </c>
      <c r="B258" s="72">
        <f>B257</f>
        <v>100400</v>
      </c>
      <c r="C258" s="82">
        <f>C257+1</f>
        <v>100402</v>
      </c>
      <c r="D258" s="122" t="s">
        <v>90</v>
      </c>
      <c r="E258" s="181">
        <v>2601120</v>
      </c>
      <c r="F258" s="112" t="s">
        <v>49</v>
      </c>
      <c r="G258" s="93" t="s">
        <v>25</v>
      </c>
      <c r="H258" s="2"/>
      <c r="I258" s="94">
        <v>1197.8461000000002</v>
      </c>
      <c r="J258" s="177"/>
      <c r="K258" s="170">
        <f t="shared" si="92"/>
        <v>0</v>
      </c>
      <c r="L258" s="184">
        <f>IFERROR(K258/$K$1021,0)</f>
        <v>0</v>
      </c>
      <c r="M258" s="2"/>
      <c r="N258" s="111"/>
      <c r="O258" s="2"/>
    </row>
    <row r="259" spans="1:15" ht="30" customHeight="1" outlineLevel="1" x14ac:dyDescent="0.2">
      <c r="A259" s="62" t="e">
        <f>#REF!+1</f>
        <v>#REF!</v>
      </c>
      <c r="B259" s="63">
        <f>B258</f>
        <v>100400</v>
      </c>
      <c r="C259" s="96" t="s">
        <v>0</v>
      </c>
      <c r="D259" s="47">
        <f>C231</f>
        <v>100000</v>
      </c>
      <c r="E259" s="48" t="s">
        <v>13</v>
      </c>
      <c r="F259" s="97">
        <f>B259</f>
        <v>100400</v>
      </c>
      <c r="G259" s="15"/>
      <c r="H259" s="3"/>
      <c r="I259" s="52" t="s">
        <v>0</v>
      </c>
      <c r="J259" s="171"/>
      <c r="K259" s="171">
        <f>SUMIF(B$9:B258,B259,K$9:K258)</f>
        <v>0</v>
      </c>
      <c r="L259" s="185">
        <f>IFERROR(K259/$K$1021,0)</f>
        <v>0</v>
      </c>
      <c r="N259" s="98"/>
      <c r="O259" s="3"/>
    </row>
    <row r="260" spans="1:15" ht="8.1" customHeight="1" outlineLevel="1" x14ac:dyDescent="0.2">
      <c r="A260" s="62" t="e">
        <f>A246+1</f>
        <v>#REF!</v>
      </c>
      <c r="C260" s="82" t="s">
        <v>0</v>
      </c>
      <c r="D260" s="83"/>
      <c r="E260" s="84" t="s">
        <v>28</v>
      </c>
      <c r="F260" s="85"/>
      <c r="G260" s="86"/>
      <c r="I260" s="87" t="s">
        <v>0</v>
      </c>
      <c r="J260" s="170"/>
      <c r="K260" s="170"/>
      <c r="L260" s="186"/>
      <c r="N260" s="95"/>
    </row>
    <row r="261" spans="1:15" s="91" customFormat="1" ht="30" customHeight="1" outlineLevel="1" x14ac:dyDescent="0.25">
      <c r="A261" s="62" t="e">
        <f>#REF!+1</f>
        <v>#REF!</v>
      </c>
      <c r="B261" s="89">
        <f>C261</f>
        <v>100500</v>
      </c>
      <c r="C261" s="90">
        <f>C256+100</f>
        <v>100500</v>
      </c>
      <c r="D261" s="43" t="s">
        <v>0</v>
      </c>
      <c r="E261" s="44" t="s">
        <v>0</v>
      </c>
      <c r="F261" s="49" t="s">
        <v>480</v>
      </c>
      <c r="G261" s="45"/>
      <c r="H261" s="1"/>
      <c r="I261" s="51" t="s">
        <v>0</v>
      </c>
      <c r="J261" s="175"/>
      <c r="K261" s="175"/>
      <c r="L261" s="187"/>
      <c r="M261" s="1"/>
      <c r="N261" s="46"/>
      <c r="O261" s="1"/>
    </row>
    <row r="262" spans="1:15" s="71" customFormat="1" ht="45" outlineLevel="2" x14ac:dyDescent="0.2">
      <c r="A262" s="71" t="e">
        <f>#REF!+1</f>
        <v>#REF!</v>
      </c>
      <c r="B262" s="72">
        <f t="shared" ref="B262" si="93">B261</f>
        <v>100500</v>
      </c>
      <c r="C262" s="82">
        <f>C261+1</f>
        <v>100501</v>
      </c>
      <c r="D262" s="83" t="s">
        <v>91</v>
      </c>
      <c r="E262" s="92" t="s">
        <v>483</v>
      </c>
      <c r="F262" s="85" t="s">
        <v>481</v>
      </c>
      <c r="G262" s="93" t="s">
        <v>25</v>
      </c>
      <c r="H262" s="2"/>
      <c r="I262" s="94">
        <v>820</v>
      </c>
      <c r="J262" s="170"/>
      <c r="K262" s="170">
        <f t="shared" ref="K262:K263" si="94">ROUND(J262*I262,2)</f>
        <v>0</v>
      </c>
      <c r="L262" s="184">
        <f>IFERROR(K262/$K$1021,0)</f>
        <v>0</v>
      </c>
      <c r="M262" s="2"/>
      <c r="N262" s="95"/>
      <c r="O262" s="2"/>
    </row>
    <row r="263" spans="1:15" s="71" customFormat="1" ht="30" outlineLevel="2" x14ac:dyDescent="0.2">
      <c r="A263" s="71" t="e">
        <f>#REF!+1</f>
        <v>#REF!</v>
      </c>
      <c r="B263" s="72">
        <f>B262</f>
        <v>100500</v>
      </c>
      <c r="C263" s="82">
        <f>C262+1</f>
        <v>100502</v>
      </c>
      <c r="D263" s="122" t="s">
        <v>90</v>
      </c>
      <c r="E263" s="181">
        <v>2206210</v>
      </c>
      <c r="F263" s="112" t="s">
        <v>491</v>
      </c>
      <c r="G263" s="93" t="s">
        <v>25</v>
      </c>
      <c r="H263" s="2"/>
      <c r="I263" s="94">
        <v>47.839999999999996</v>
      </c>
      <c r="J263" s="177"/>
      <c r="K263" s="170">
        <f t="shared" si="94"/>
        <v>0</v>
      </c>
      <c r="L263" s="184">
        <f>IFERROR(K263/$K$1021,0)</f>
        <v>0</v>
      </c>
      <c r="M263" s="2"/>
      <c r="N263" s="111"/>
      <c r="O263" s="2"/>
    </row>
    <row r="264" spans="1:15" ht="30" customHeight="1" outlineLevel="1" x14ac:dyDescent="0.2">
      <c r="A264" s="62" t="e">
        <f>#REF!+1</f>
        <v>#REF!</v>
      </c>
      <c r="B264" s="63">
        <f>B263</f>
        <v>100500</v>
      </c>
      <c r="C264" s="96" t="s">
        <v>0</v>
      </c>
      <c r="D264" s="47">
        <f>C231</f>
        <v>100000</v>
      </c>
      <c r="E264" s="48" t="s">
        <v>13</v>
      </c>
      <c r="F264" s="97">
        <f>B264</f>
        <v>100500</v>
      </c>
      <c r="G264" s="15"/>
      <c r="H264" s="3"/>
      <c r="I264" s="52" t="s">
        <v>0</v>
      </c>
      <c r="J264" s="171"/>
      <c r="K264" s="171">
        <f>SUMIF(B$9:B263,B264,K$9:K263)</f>
        <v>0</v>
      </c>
      <c r="L264" s="185">
        <f>IFERROR(K264/$K$1021,0)</f>
        <v>0</v>
      </c>
      <c r="N264" s="98"/>
      <c r="O264" s="3"/>
    </row>
    <row r="265" spans="1:15" ht="7.5" customHeight="1" outlineLevel="1" x14ac:dyDescent="0.2">
      <c r="A265" s="62" t="e">
        <f>#REF!+1</f>
        <v>#REF!</v>
      </c>
      <c r="C265" s="82" t="s">
        <v>0</v>
      </c>
      <c r="D265" s="83"/>
      <c r="E265" s="84" t="s">
        <v>28</v>
      </c>
      <c r="F265" s="85"/>
      <c r="G265" s="86"/>
      <c r="I265" s="87" t="s">
        <v>0</v>
      </c>
      <c r="J265" s="170"/>
      <c r="K265" s="170"/>
      <c r="L265" s="186"/>
      <c r="N265" s="95"/>
    </row>
    <row r="266" spans="1:15" ht="16.5" thickBot="1" x14ac:dyDescent="0.25">
      <c r="A266" s="62" t="e">
        <f>#REF!+1</f>
        <v>#REF!</v>
      </c>
      <c r="C266" s="99" t="s">
        <v>0</v>
      </c>
      <c r="D266" s="16">
        <f>F266</f>
        <v>100000</v>
      </c>
      <c r="E266" s="17" t="s">
        <v>20</v>
      </c>
      <c r="F266" s="100">
        <f>C231</f>
        <v>100000</v>
      </c>
      <c r="G266" s="18"/>
      <c r="H266" s="3"/>
      <c r="I266" s="53" t="s">
        <v>0</v>
      </c>
      <c r="J266" s="173"/>
      <c r="K266" s="173">
        <f>SUMIFS(K$9:K265,E$9:E265,"$",D$9:D265,D266)</f>
        <v>0</v>
      </c>
      <c r="L266" s="192">
        <f>IFERROR(K266/$K$1021,0)</f>
        <v>0</v>
      </c>
      <c r="N266" s="101"/>
      <c r="O266" s="3"/>
    </row>
    <row r="267" spans="1:15" ht="7.5" customHeight="1" thickBot="1" x14ac:dyDescent="0.25">
      <c r="A267" s="62" t="e">
        <f>A266+1</f>
        <v>#REF!</v>
      </c>
      <c r="C267" s="102" t="s">
        <v>0</v>
      </c>
      <c r="D267" s="103"/>
      <c r="E267" s="104"/>
      <c r="F267" s="105"/>
      <c r="G267" s="106"/>
      <c r="I267" s="107"/>
      <c r="J267" s="108"/>
      <c r="K267" s="108"/>
      <c r="L267" s="188"/>
      <c r="N267" s="110"/>
    </row>
    <row r="268" spans="1:15" ht="19.5" customHeight="1" x14ac:dyDescent="0.2">
      <c r="A268" s="62" t="e">
        <f>#REF!+1</f>
        <v>#REF!</v>
      </c>
      <c r="C268" s="80">
        <f>C231+10000</f>
        <v>110000</v>
      </c>
      <c r="D268" s="37" t="s">
        <v>0</v>
      </c>
      <c r="E268" s="38" t="s">
        <v>0</v>
      </c>
      <c r="F268" s="81" t="s">
        <v>320</v>
      </c>
      <c r="G268" s="39"/>
      <c r="H268" s="1"/>
      <c r="I268" s="50" t="s">
        <v>0</v>
      </c>
      <c r="J268" s="40"/>
      <c r="K268" s="40"/>
      <c r="L268" s="189"/>
      <c r="M268" s="1"/>
      <c r="N268" s="42"/>
      <c r="O268" s="1"/>
    </row>
    <row r="269" spans="1:15" ht="7.5" customHeight="1" x14ac:dyDescent="0.2">
      <c r="C269" s="82" t="s">
        <v>0</v>
      </c>
      <c r="D269" s="83"/>
      <c r="E269" s="84" t="s">
        <v>28</v>
      </c>
      <c r="F269" s="85"/>
      <c r="G269" s="86"/>
      <c r="I269" s="87" t="s">
        <v>0</v>
      </c>
      <c r="J269" s="170"/>
      <c r="K269" s="176"/>
      <c r="L269" s="191"/>
      <c r="N269" s="88"/>
    </row>
    <row r="270" spans="1:15" s="91" customFormat="1" ht="30" customHeight="1" outlineLevel="1" x14ac:dyDescent="0.25">
      <c r="A270" s="62" t="e">
        <f>A268+1</f>
        <v>#REF!</v>
      </c>
      <c r="B270" s="89">
        <f>C270</f>
        <v>110100</v>
      </c>
      <c r="C270" s="90">
        <f>C268+100</f>
        <v>110100</v>
      </c>
      <c r="D270" s="43" t="s">
        <v>0</v>
      </c>
      <c r="E270" s="44" t="s">
        <v>0</v>
      </c>
      <c r="F270" s="49" t="s">
        <v>321</v>
      </c>
      <c r="G270" s="45"/>
      <c r="H270" s="1"/>
      <c r="I270" s="51" t="s">
        <v>0</v>
      </c>
      <c r="J270" s="175"/>
      <c r="K270" s="175"/>
      <c r="L270" s="187"/>
      <c r="M270" s="1"/>
      <c r="N270" s="46"/>
      <c r="O270" s="1"/>
    </row>
    <row r="271" spans="1:15" s="71" customFormat="1" ht="15" outlineLevel="2" x14ac:dyDescent="0.2">
      <c r="A271" s="71" t="e">
        <f>A270+1</f>
        <v>#REF!</v>
      </c>
      <c r="B271" s="72">
        <f>B270</f>
        <v>110100</v>
      </c>
      <c r="C271" s="82">
        <f>C270+1</f>
        <v>110101</v>
      </c>
      <c r="D271" s="83" t="s">
        <v>90</v>
      </c>
      <c r="E271" s="180">
        <v>1633040</v>
      </c>
      <c r="F271" s="85" t="s">
        <v>390</v>
      </c>
      <c r="G271" s="93" t="s">
        <v>53</v>
      </c>
      <c r="H271" s="2"/>
      <c r="I271" s="94">
        <v>166.32</v>
      </c>
      <c r="J271" s="170"/>
      <c r="K271" s="170">
        <f t="shared" ref="K271" si="95">ROUND(J271*I271,2)</f>
        <v>0</v>
      </c>
      <c r="L271" s="184">
        <f t="shared" ref="L271" si="96">IFERROR(K271/$K$1021,0)</f>
        <v>0</v>
      </c>
      <c r="M271" s="2"/>
      <c r="N271" s="95"/>
      <c r="O271" s="2"/>
    </row>
    <row r="272" spans="1:15" ht="30" customHeight="1" outlineLevel="1" x14ac:dyDescent="0.2">
      <c r="A272" s="62" t="e">
        <f>#REF!+1</f>
        <v>#REF!</v>
      </c>
      <c r="B272" s="63">
        <f>B271</f>
        <v>110100</v>
      </c>
      <c r="C272" s="96" t="s">
        <v>0</v>
      </c>
      <c r="D272" s="47">
        <f>C268</f>
        <v>110000</v>
      </c>
      <c r="E272" s="48" t="s">
        <v>13</v>
      </c>
      <c r="F272" s="97">
        <f>B272</f>
        <v>110100</v>
      </c>
      <c r="G272" s="15"/>
      <c r="H272" s="3"/>
      <c r="I272" s="52" t="s">
        <v>0</v>
      </c>
      <c r="J272" s="171"/>
      <c r="K272" s="171">
        <f>SUMIF(B$9:B271,B272,K$9:K271)</f>
        <v>0</v>
      </c>
      <c r="L272" s="185">
        <f>IFERROR(K272/$K$1021,0)</f>
        <v>0</v>
      </c>
      <c r="N272" s="98"/>
      <c r="O272" s="3"/>
    </row>
    <row r="273" spans="1:15" ht="7.5" customHeight="1" outlineLevel="1" x14ac:dyDescent="0.2">
      <c r="A273" s="62" t="e">
        <f>#REF!+1</f>
        <v>#REF!</v>
      </c>
      <c r="C273" s="82" t="s">
        <v>0</v>
      </c>
      <c r="D273" s="83"/>
      <c r="E273" s="84" t="s">
        <v>28</v>
      </c>
      <c r="F273" s="85"/>
      <c r="G273" s="86"/>
      <c r="I273" s="87" t="s">
        <v>0</v>
      </c>
      <c r="J273" s="170"/>
      <c r="K273" s="170"/>
      <c r="L273" s="186"/>
      <c r="N273" s="95"/>
    </row>
    <row r="274" spans="1:15" ht="16.5" thickBot="1" x14ac:dyDescent="0.25">
      <c r="A274" s="62" t="e">
        <f>#REF!+1</f>
        <v>#REF!</v>
      </c>
      <c r="C274" s="99" t="s">
        <v>0</v>
      </c>
      <c r="D274" s="16">
        <f>F274</f>
        <v>110000</v>
      </c>
      <c r="E274" s="17" t="s">
        <v>20</v>
      </c>
      <c r="F274" s="100">
        <f>C268</f>
        <v>110000</v>
      </c>
      <c r="G274" s="18"/>
      <c r="H274" s="3"/>
      <c r="I274" s="53" t="s">
        <v>0</v>
      </c>
      <c r="J274" s="173"/>
      <c r="K274" s="173">
        <f>SUMIFS(K$9:K273,E$9:E273,"$",D$9:D273,D274)</f>
        <v>0</v>
      </c>
      <c r="L274" s="192">
        <f>IFERROR(K274/$K$1021,0)</f>
        <v>0</v>
      </c>
      <c r="N274" s="101"/>
      <c r="O274" s="3"/>
    </row>
    <row r="275" spans="1:15" ht="7.5" customHeight="1" thickBot="1" x14ac:dyDescent="0.25">
      <c r="A275" s="62" t="e">
        <f>A274+1</f>
        <v>#REF!</v>
      </c>
      <c r="C275" s="102" t="s">
        <v>0</v>
      </c>
      <c r="D275" s="103"/>
      <c r="E275" s="104"/>
      <c r="F275" s="105"/>
      <c r="G275" s="106"/>
      <c r="I275" s="107"/>
      <c r="J275" s="108"/>
      <c r="K275" s="108"/>
      <c r="L275" s="188"/>
      <c r="N275" s="110"/>
    </row>
    <row r="276" spans="1:15" ht="19.5" customHeight="1" x14ac:dyDescent="0.2">
      <c r="A276" s="62" t="e">
        <f>A275+1</f>
        <v>#REF!</v>
      </c>
      <c r="C276" s="80">
        <f>C268+10000</f>
        <v>120000</v>
      </c>
      <c r="D276" s="37" t="s">
        <v>0</v>
      </c>
      <c r="E276" s="38" t="s">
        <v>0</v>
      </c>
      <c r="F276" s="81" t="s">
        <v>322</v>
      </c>
      <c r="G276" s="39"/>
      <c r="H276" s="1"/>
      <c r="I276" s="50" t="s">
        <v>0</v>
      </c>
      <c r="J276" s="40"/>
      <c r="K276" s="40"/>
      <c r="L276" s="189"/>
      <c r="M276" s="1"/>
      <c r="N276" s="42"/>
      <c r="O276" s="1"/>
    </row>
    <row r="277" spans="1:15" ht="7.5" customHeight="1" x14ac:dyDescent="0.2">
      <c r="C277" s="82" t="s">
        <v>0</v>
      </c>
      <c r="D277" s="83"/>
      <c r="E277" s="84" t="s">
        <v>28</v>
      </c>
      <c r="F277" s="85"/>
      <c r="G277" s="86"/>
      <c r="I277" s="87" t="s">
        <v>0</v>
      </c>
      <c r="J277" s="170"/>
      <c r="K277" s="176"/>
      <c r="L277" s="191"/>
      <c r="N277" s="88"/>
    </row>
    <row r="278" spans="1:15" s="91" customFormat="1" ht="30" customHeight="1" outlineLevel="1" x14ac:dyDescent="0.25">
      <c r="A278" s="62" t="e">
        <f>A276+1</f>
        <v>#REF!</v>
      </c>
      <c r="B278" s="89">
        <f>C278</f>
        <v>120100</v>
      </c>
      <c r="C278" s="90">
        <f>C276+100</f>
        <v>120100</v>
      </c>
      <c r="D278" s="43" t="s">
        <v>0</v>
      </c>
      <c r="E278" s="44" t="s">
        <v>0</v>
      </c>
      <c r="F278" s="49" t="s">
        <v>323</v>
      </c>
      <c r="G278" s="45"/>
      <c r="H278" s="1"/>
      <c r="I278" s="51" t="s">
        <v>0</v>
      </c>
      <c r="J278" s="175"/>
      <c r="K278" s="175"/>
      <c r="L278" s="187"/>
      <c r="M278" s="1"/>
      <c r="N278" s="46"/>
      <c r="O278" s="1"/>
    </row>
    <row r="279" spans="1:15" s="71" customFormat="1" ht="30" outlineLevel="2" x14ac:dyDescent="0.2">
      <c r="A279" s="71" t="e">
        <f>#REF!+1</f>
        <v>#REF!</v>
      </c>
      <c r="B279" s="72">
        <f>B278</f>
        <v>120100</v>
      </c>
      <c r="C279" s="82">
        <f>C278+1</f>
        <v>120101</v>
      </c>
      <c r="D279" s="83" t="s">
        <v>90</v>
      </c>
      <c r="E279" s="180">
        <v>3215240</v>
      </c>
      <c r="F279" s="85" t="s">
        <v>222</v>
      </c>
      <c r="G279" s="93" t="s">
        <v>25</v>
      </c>
      <c r="H279" s="2"/>
      <c r="I279" s="94">
        <v>1455.7</v>
      </c>
      <c r="J279" s="170"/>
      <c r="K279" s="170">
        <f t="shared" ref="K279:K280" si="97">ROUND(J279*I279,2)</f>
        <v>0</v>
      </c>
      <c r="L279" s="184">
        <f>IFERROR(K279/$K$1021,0)</f>
        <v>0</v>
      </c>
      <c r="M279" s="2"/>
      <c r="N279" s="95"/>
      <c r="O279" s="2"/>
    </row>
    <row r="280" spans="1:15" s="71" customFormat="1" ht="15" outlineLevel="2" x14ac:dyDescent="0.2">
      <c r="B280" s="72">
        <f>B279</f>
        <v>120100</v>
      </c>
      <c r="C280" s="82">
        <f>C279+1</f>
        <v>120102</v>
      </c>
      <c r="D280" s="83" t="s">
        <v>90</v>
      </c>
      <c r="E280" s="180">
        <v>1701020</v>
      </c>
      <c r="F280" s="85" t="s">
        <v>223</v>
      </c>
      <c r="G280" s="93" t="s">
        <v>26</v>
      </c>
      <c r="H280" s="2"/>
      <c r="I280" s="94">
        <v>72.785000000000011</v>
      </c>
      <c r="J280" s="170"/>
      <c r="K280" s="170">
        <f t="shared" si="97"/>
        <v>0</v>
      </c>
      <c r="L280" s="184">
        <f>IFERROR(K280/$K$1021,0)</f>
        <v>0</v>
      </c>
      <c r="M280" s="2"/>
      <c r="N280" s="95"/>
      <c r="O280" s="2"/>
    </row>
    <row r="281" spans="1:15" ht="30" customHeight="1" outlineLevel="1" x14ac:dyDescent="0.2">
      <c r="A281" s="62" t="e">
        <f>#REF!+1</f>
        <v>#REF!</v>
      </c>
      <c r="B281" s="63">
        <f>B280</f>
        <v>120100</v>
      </c>
      <c r="C281" s="96" t="s">
        <v>0</v>
      </c>
      <c r="D281" s="47">
        <f>C276</f>
        <v>120000</v>
      </c>
      <c r="E281" s="48" t="s">
        <v>13</v>
      </c>
      <c r="F281" s="97">
        <f>B281</f>
        <v>120100</v>
      </c>
      <c r="G281" s="15"/>
      <c r="H281" s="3"/>
      <c r="I281" s="52" t="s">
        <v>0</v>
      </c>
      <c r="J281" s="171"/>
      <c r="K281" s="171">
        <f>SUMIF(B$9:B280,B281,K$9:K280)</f>
        <v>0</v>
      </c>
      <c r="L281" s="185">
        <f>IFERROR(K281/$K$1021,0)</f>
        <v>0</v>
      </c>
      <c r="N281" s="98"/>
      <c r="O281" s="3"/>
    </row>
    <row r="282" spans="1:15" ht="7.5" customHeight="1" outlineLevel="1" x14ac:dyDescent="0.2">
      <c r="A282" s="62" t="e">
        <f>#REF!+1</f>
        <v>#REF!</v>
      </c>
      <c r="C282" s="82" t="s">
        <v>0</v>
      </c>
      <c r="D282" s="83"/>
      <c r="E282" s="84" t="s">
        <v>28</v>
      </c>
      <c r="F282" s="85"/>
      <c r="G282" s="86"/>
      <c r="I282" s="87" t="s">
        <v>0</v>
      </c>
      <c r="J282" s="170"/>
      <c r="K282" s="170"/>
      <c r="L282" s="186"/>
      <c r="N282" s="95"/>
    </row>
    <row r="283" spans="1:15" ht="16.5" thickBot="1" x14ac:dyDescent="0.25">
      <c r="A283" s="62" t="e">
        <f>#REF!+1</f>
        <v>#REF!</v>
      </c>
      <c r="C283" s="99" t="s">
        <v>0</v>
      </c>
      <c r="D283" s="16">
        <f>F283</f>
        <v>120000</v>
      </c>
      <c r="E283" s="17" t="s">
        <v>20</v>
      </c>
      <c r="F283" s="100">
        <f>C276</f>
        <v>120000</v>
      </c>
      <c r="G283" s="18"/>
      <c r="H283" s="3"/>
      <c r="I283" s="53" t="s">
        <v>0</v>
      </c>
      <c r="J283" s="173"/>
      <c r="K283" s="173">
        <f>SUMIFS(K$9:K282,E$9:E282,"$",D$9:D282,D283)</f>
        <v>0</v>
      </c>
      <c r="L283" s="192">
        <f>IFERROR(K283/$K$1021,0)</f>
        <v>0</v>
      </c>
      <c r="N283" s="101"/>
      <c r="O283" s="3"/>
    </row>
    <row r="284" spans="1:15" ht="7.5" customHeight="1" thickBot="1" x14ac:dyDescent="0.25">
      <c r="A284" s="62" t="e">
        <f>A283+1</f>
        <v>#REF!</v>
      </c>
      <c r="C284" s="102" t="s">
        <v>0</v>
      </c>
      <c r="D284" s="103"/>
      <c r="E284" s="104"/>
      <c r="F284" s="105"/>
      <c r="G284" s="106"/>
      <c r="I284" s="107"/>
      <c r="J284" s="108"/>
      <c r="K284" s="108"/>
      <c r="L284" s="188"/>
      <c r="N284" s="110"/>
    </row>
    <row r="285" spans="1:15" ht="19.5" customHeight="1" x14ac:dyDescent="0.2">
      <c r="A285" s="62" t="e">
        <f>A284+1</f>
        <v>#REF!</v>
      </c>
      <c r="C285" s="80">
        <f>C276+10000</f>
        <v>130000</v>
      </c>
      <c r="D285" s="37" t="s">
        <v>0</v>
      </c>
      <c r="E285" s="38" t="s">
        <v>0</v>
      </c>
      <c r="F285" s="81" t="s">
        <v>324</v>
      </c>
      <c r="G285" s="39"/>
      <c r="H285" s="1"/>
      <c r="I285" s="50" t="s">
        <v>0</v>
      </c>
      <c r="J285" s="40"/>
      <c r="K285" s="40"/>
      <c r="L285" s="189"/>
      <c r="M285" s="1"/>
      <c r="N285" s="42"/>
      <c r="O285" s="1"/>
    </row>
    <row r="286" spans="1:15" ht="7.5" customHeight="1" x14ac:dyDescent="0.2">
      <c r="C286" s="82" t="s">
        <v>0</v>
      </c>
      <c r="D286" s="83"/>
      <c r="E286" s="84" t="s">
        <v>28</v>
      </c>
      <c r="F286" s="85"/>
      <c r="G286" s="86"/>
      <c r="I286" s="87" t="s">
        <v>0</v>
      </c>
      <c r="J286" s="170"/>
      <c r="K286" s="176"/>
      <c r="L286" s="191"/>
      <c r="N286" s="88"/>
    </row>
    <row r="287" spans="1:15" s="91" customFormat="1" ht="30" customHeight="1" outlineLevel="1" x14ac:dyDescent="0.25">
      <c r="A287" s="62" t="e">
        <f>A285+1</f>
        <v>#REF!</v>
      </c>
      <c r="B287" s="89">
        <f>C287</f>
        <v>130100</v>
      </c>
      <c r="C287" s="90">
        <f>C285+100</f>
        <v>130100</v>
      </c>
      <c r="D287" s="43" t="s">
        <v>0</v>
      </c>
      <c r="E287" s="44" t="s">
        <v>0</v>
      </c>
      <c r="F287" s="49" t="s">
        <v>325</v>
      </c>
      <c r="G287" s="45"/>
      <c r="H287" s="1"/>
      <c r="I287" s="51" t="s">
        <v>0</v>
      </c>
      <c r="J287" s="175"/>
      <c r="K287" s="175"/>
      <c r="L287" s="187"/>
      <c r="M287" s="1"/>
      <c r="N287" s="46"/>
      <c r="O287" s="1"/>
    </row>
    <row r="288" spans="1:15" s="71" customFormat="1" ht="30" outlineLevel="2" x14ac:dyDescent="0.2">
      <c r="A288" s="71" t="e">
        <f>#REF!+1</f>
        <v>#REF!</v>
      </c>
      <c r="B288" s="72">
        <f>B287</f>
        <v>130100</v>
      </c>
      <c r="C288" s="82">
        <f>C287+1</f>
        <v>130101</v>
      </c>
      <c r="D288" s="83" t="s">
        <v>90</v>
      </c>
      <c r="E288" s="180">
        <v>2202030</v>
      </c>
      <c r="F288" s="85" t="s">
        <v>230</v>
      </c>
      <c r="G288" s="93" t="s">
        <v>25</v>
      </c>
      <c r="H288" s="2"/>
      <c r="I288" s="94">
        <v>5.5799999999999983</v>
      </c>
      <c r="J288" s="170"/>
      <c r="K288" s="170">
        <f t="shared" ref="K288:K289" si="98">ROUND(J288*I288,2)</f>
        <v>0</v>
      </c>
      <c r="L288" s="184">
        <f>IFERROR(K288/$K$1021,0)</f>
        <v>0</v>
      </c>
      <c r="M288" s="2"/>
      <c r="N288" s="95"/>
      <c r="O288" s="2"/>
    </row>
    <row r="289" spans="1:15" s="71" customFormat="1" ht="15" outlineLevel="2" x14ac:dyDescent="0.2">
      <c r="A289" s="71" t="e">
        <f>#REF!+1</f>
        <v>#REF!</v>
      </c>
      <c r="B289" s="72">
        <f>B288</f>
        <v>130100</v>
      </c>
      <c r="C289" s="82">
        <f t="shared" ref="C289" si="99">C288+1</f>
        <v>130102</v>
      </c>
      <c r="D289" s="83" t="s">
        <v>90</v>
      </c>
      <c r="E289" s="180">
        <v>2203030</v>
      </c>
      <c r="F289" s="85" t="s">
        <v>229</v>
      </c>
      <c r="G289" s="93" t="s">
        <v>25</v>
      </c>
      <c r="H289" s="2"/>
      <c r="I289" s="94">
        <v>8.8499999999999091</v>
      </c>
      <c r="J289" s="170"/>
      <c r="K289" s="170">
        <f t="shared" si="98"/>
        <v>0</v>
      </c>
      <c r="L289" s="184">
        <f>IFERROR(K289/$K$1021,0)</f>
        <v>0</v>
      </c>
      <c r="M289" s="2"/>
      <c r="N289" s="95"/>
      <c r="O289" s="2"/>
    </row>
    <row r="290" spans="1:15" ht="30" customHeight="1" outlineLevel="1" x14ac:dyDescent="0.2">
      <c r="A290" s="62" t="e">
        <f>#REF!+1</f>
        <v>#REF!</v>
      </c>
      <c r="B290" s="63">
        <f>B289</f>
        <v>130100</v>
      </c>
      <c r="C290" s="96" t="s">
        <v>0</v>
      </c>
      <c r="D290" s="47">
        <f>C285</f>
        <v>130000</v>
      </c>
      <c r="E290" s="48" t="s">
        <v>13</v>
      </c>
      <c r="F290" s="97">
        <f>B290</f>
        <v>130100</v>
      </c>
      <c r="G290" s="15"/>
      <c r="H290" s="3"/>
      <c r="I290" s="52" t="s">
        <v>0</v>
      </c>
      <c r="J290" s="171"/>
      <c r="K290" s="171">
        <f>SUMIF(B$9:B289,B290,K$9:K289)</f>
        <v>0</v>
      </c>
      <c r="L290" s="185">
        <f>IFERROR(K290/$K$1021,0)</f>
        <v>0</v>
      </c>
      <c r="N290" s="98"/>
      <c r="O290" s="3"/>
    </row>
    <row r="291" spans="1:15" ht="7.5" customHeight="1" outlineLevel="1" x14ac:dyDescent="0.2">
      <c r="A291" s="62" t="e">
        <f>#REF!+1</f>
        <v>#REF!</v>
      </c>
      <c r="C291" s="82" t="s">
        <v>0</v>
      </c>
      <c r="D291" s="83"/>
      <c r="E291" s="84" t="s">
        <v>28</v>
      </c>
      <c r="F291" s="85"/>
      <c r="G291" s="86"/>
      <c r="I291" s="87" t="s">
        <v>0</v>
      </c>
      <c r="J291" s="170"/>
      <c r="K291" s="170"/>
      <c r="L291" s="186"/>
      <c r="N291" s="95"/>
    </row>
    <row r="292" spans="1:15" ht="16.5" thickBot="1" x14ac:dyDescent="0.25">
      <c r="A292" s="62" t="e">
        <f>#REF!+1</f>
        <v>#REF!</v>
      </c>
      <c r="C292" s="99" t="s">
        <v>0</v>
      </c>
      <c r="D292" s="16">
        <f>F292</f>
        <v>130000</v>
      </c>
      <c r="E292" s="17" t="s">
        <v>20</v>
      </c>
      <c r="F292" s="100">
        <f>C285</f>
        <v>130000</v>
      </c>
      <c r="G292" s="18"/>
      <c r="H292" s="3"/>
      <c r="I292" s="53" t="s">
        <v>0</v>
      </c>
      <c r="J292" s="173"/>
      <c r="K292" s="173">
        <f>SUMIFS(K$9:K291,E$9:E291,"$",D$9:D291,D292)</f>
        <v>0</v>
      </c>
      <c r="L292" s="192">
        <f>IFERROR(K292/$K$1021,0)</f>
        <v>0</v>
      </c>
      <c r="N292" s="101"/>
      <c r="O292" s="3"/>
    </row>
    <row r="293" spans="1:15" ht="7.5" customHeight="1" thickBot="1" x14ac:dyDescent="0.25">
      <c r="A293" s="62" t="e">
        <f>A292+1</f>
        <v>#REF!</v>
      </c>
      <c r="C293" s="102" t="s">
        <v>0</v>
      </c>
      <c r="D293" s="103"/>
      <c r="E293" s="104"/>
      <c r="F293" s="105"/>
      <c r="G293" s="106"/>
      <c r="I293" s="107"/>
      <c r="J293" s="108"/>
      <c r="K293" s="108"/>
      <c r="L293" s="188"/>
      <c r="N293" s="110"/>
    </row>
    <row r="294" spans="1:15" ht="19.5" customHeight="1" x14ac:dyDescent="0.2">
      <c r="A294" s="62" t="e">
        <f>A293+1</f>
        <v>#REF!</v>
      </c>
      <c r="C294" s="80">
        <f>C285+10000</f>
        <v>140000</v>
      </c>
      <c r="D294" s="37" t="s">
        <v>0</v>
      </c>
      <c r="E294" s="38" t="s">
        <v>0</v>
      </c>
      <c r="F294" s="81" t="s">
        <v>326</v>
      </c>
      <c r="G294" s="39"/>
      <c r="H294" s="1"/>
      <c r="I294" s="50" t="s">
        <v>0</v>
      </c>
      <c r="J294" s="40"/>
      <c r="K294" s="40"/>
      <c r="L294" s="189"/>
      <c r="M294" s="1"/>
      <c r="N294" s="42"/>
      <c r="O294" s="1"/>
    </row>
    <row r="295" spans="1:15" ht="7.5" customHeight="1" x14ac:dyDescent="0.2">
      <c r="C295" s="82" t="s">
        <v>0</v>
      </c>
      <c r="D295" s="83"/>
      <c r="E295" s="84" t="s">
        <v>28</v>
      </c>
      <c r="F295" s="85"/>
      <c r="G295" s="86"/>
      <c r="I295" s="87" t="s">
        <v>0</v>
      </c>
      <c r="J295" s="170"/>
      <c r="K295" s="176"/>
      <c r="L295" s="191"/>
      <c r="N295" s="88"/>
    </row>
    <row r="296" spans="1:15" s="91" customFormat="1" ht="30" customHeight="1" outlineLevel="1" x14ac:dyDescent="0.25">
      <c r="A296" s="62" t="e">
        <f>#REF!+1</f>
        <v>#REF!</v>
      </c>
      <c r="B296" s="89">
        <f>C296</f>
        <v>140100</v>
      </c>
      <c r="C296" s="90">
        <f>C294+100</f>
        <v>140100</v>
      </c>
      <c r="D296" s="43" t="s">
        <v>0</v>
      </c>
      <c r="E296" s="44" t="s">
        <v>0</v>
      </c>
      <c r="F296" s="49" t="s">
        <v>327</v>
      </c>
      <c r="G296" s="45"/>
      <c r="H296" s="1"/>
      <c r="I296" s="51" t="s">
        <v>0</v>
      </c>
      <c r="J296" s="175"/>
      <c r="K296" s="175"/>
      <c r="L296" s="187"/>
      <c r="M296" s="1"/>
      <c r="N296" s="46"/>
      <c r="O296" s="1"/>
    </row>
    <row r="297" spans="1:15" s="71" customFormat="1" ht="15" outlineLevel="2" x14ac:dyDescent="0.2">
      <c r="A297" s="71" t="e">
        <f>#REF!+1</f>
        <v>#REF!</v>
      </c>
      <c r="B297" s="72">
        <f>B296</f>
        <v>140100</v>
      </c>
      <c r="C297" s="82">
        <f>C296+1</f>
        <v>140101</v>
      </c>
      <c r="D297" s="83" t="s">
        <v>90</v>
      </c>
      <c r="E297" s="180">
        <v>303060</v>
      </c>
      <c r="F297" s="85" t="s">
        <v>220</v>
      </c>
      <c r="G297" s="93" t="s">
        <v>25</v>
      </c>
      <c r="H297" s="2"/>
      <c r="I297" s="94">
        <v>254.01</v>
      </c>
      <c r="J297" s="170"/>
      <c r="K297" s="170">
        <f t="shared" ref="K297:K305" si="100">ROUND(J297*I297,2)</f>
        <v>0</v>
      </c>
      <c r="L297" s="184">
        <f t="shared" ref="L297:L306" si="101">IFERROR(K297/$K$1021,0)</f>
        <v>0</v>
      </c>
      <c r="M297" s="2"/>
      <c r="N297" s="95"/>
      <c r="O297" s="2"/>
    </row>
    <row r="298" spans="1:15" s="71" customFormat="1" ht="45" outlineLevel="2" x14ac:dyDescent="0.2">
      <c r="A298" s="71" t="e">
        <f>#REF!+1</f>
        <v>#REF!</v>
      </c>
      <c r="B298" s="72">
        <f t="shared" ref="B298:B307" si="102">B297</f>
        <v>140100</v>
      </c>
      <c r="C298" s="82">
        <f t="shared" ref="C298:C305" si="103">C297+1</f>
        <v>140102</v>
      </c>
      <c r="D298" s="83" t="s">
        <v>90</v>
      </c>
      <c r="E298" s="180">
        <v>507050</v>
      </c>
      <c r="F298" s="85" t="s">
        <v>221</v>
      </c>
      <c r="G298" s="93" t="s">
        <v>26</v>
      </c>
      <c r="H298" s="2"/>
      <c r="I298" s="94">
        <v>30.302</v>
      </c>
      <c r="J298" s="170"/>
      <c r="K298" s="170">
        <f t="shared" si="100"/>
        <v>0</v>
      </c>
      <c r="L298" s="184">
        <f t="shared" si="101"/>
        <v>0</v>
      </c>
      <c r="M298" s="2"/>
      <c r="N298" s="95"/>
      <c r="O298" s="2"/>
    </row>
    <row r="299" spans="1:15" s="71" customFormat="1" ht="30" outlineLevel="2" x14ac:dyDescent="0.2">
      <c r="A299" s="71" t="e">
        <f>#REF!+1</f>
        <v>#REF!</v>
      </c>
      <c r="B299" s="72">
        <f t="shared" si="102"/>
        <v>140100</v>
      </c>
      <c r="C299" s="82">
        <f t="shared" si="103"/>
        <v>140103</v>
      </c>
      <c r="D299" s="83" t="s">
        <v>90</v>
      </c>
      <c r="E299" s="180">
        <v>3215240</v>
      </c>
      <c r="F299" s="85" t="s">
        <v>222</v>
      </c>
      <c r="G299" s="93" t="s">
        <v>25</v>
      </c>
      <c r="H299" s="2"/>
      <c r="I299" s="94">
        <v>151.51</v>
      </c>
      <c r="J299" s="170"/>
      <c r="K299" s="170">
        <f t="shared" si="100"/>
        <v>0</v>
      </c>
      <c r="L299" s="184">
        <f t="shared" si="101"/>
        <v>0</v>
      </c>
      <c r="M299" s="2"/>
      <c r="N299" s="95"/>
      <c r="O299" s="2"/>
    </row>
    <row r="300" spans="1:15" s="71" customFormat="1" ht="15" outlineLevel="2" x14ac:dyDescent="0.2">
      <c r="A300" s="71" t="e">
        <f>#REF!+1</f>
        <v>#REF!</v>
      </c>
      <c r="B300" s="72">
        <f t="shared" si="102"/>
        <v>140100</v>
      </c>
      <c r="C300" s="82">
        <f t="shared" si="103"/>
        <v>140104</v>
      </c>
      <c r="D300" s="83" t="s">
        <v>90</v>
      </c>
      <c r="E300" s="180">
        <v>1701020</v>
      </c>
      <c r="F300" s="85" t="s">
        <v>223</v>
      </c>
      <c r="G300" s="93" t="s">
        <v>26</v>
      </c>
      <c r="H300" s="2"/>
      <c r="I300" s="94">
        <v>9.09</v>
      </c>
      <c r="J300" s="170"/>
      <c r="K300" s="170">
        <f t="shared" si="100"/>
        <v>0</v>
      </c>
      <c r="L300" s="184">
        <f t="shared" si="101"/>
        <v>0</v>
      </c>
      <c r="M300" s="2"/>
      <c r="N300" s="95"/>
      <c r="O300" s="2"/>
    </row>
    <row r="301" spans="1:15" s="71" customFormat="1" ht="45" outlineLevel="2" x14ac:dyDescent="0.2">
      <c r="A301" s="71" t="e">
        <f>#REF!+1</f>
        <v>#REF!</v>
      </c>
      <c r="B301" s="72">
        <f t="shared" si="102"/>
        <v>140100</v>
      </c>
      <c r="C301" s="82">
        <f t="shared" si="103"/>
        <v>140105</v>
      </c>
      <c r="D301" s="83" t="s">
        <v>90</v>
      </c>
      <c r="E301" s="180">
        <v>1807010</v>
      </c>
      <c r="F301" s="85" t="s">
        <v>468</v>
      </c>
      <c r="G301" s="93" t="s">
        <v>25</v>
      </c>
      <c r="H301" s="2"/>
      <c r="I301" s="94">
        <v>151.51</v>
      </c>
      <c r="J301" s="170"/>
      <c r="K301" s="170">
        <f t="shared" si="100"/>
        <v>0</v>
      </c>
      <c r="L301" s="184">
        <f t="shared" si="101"/>
        <v>0</v>
      </c>
      <c r="M301" s="2"/>
      <c r="N301" s="95"/>
      <c r="O301" s="2"/>
    </row>
    <row r="302" spans="1:15" s="71" customFormat="1" ht="30" outlineLevel="2" x14ac:dyDescent="0.2">
      <c r="A302" s="71" t="e">
        <f>#REF!+1</f>
        <v>#REF!</v>
      </c>
      <c r="B302" s="72">
        <f t="shared" si="102"/>
        <v>140100</v>
      </c>
      <c r="C302" s="82">
        <f t="shared" si="103"/>
        <v>140106</v>
      </c>
      <c r="D302" s="83" t="s">
        <v>91</v>
      </c>
      <c r="E302" s="92" t="s">
        <v>484</v>
      </c>
      <c r="F302" s="85" t="s">
        <v>394</v>
      </c>
      <c r="G302" s="93" t="s">
        <v>25</v>
      </c>
      <c r="H302" s="2"/>
      <c r="I302" s="94">
        <v>70</v>
      </c>
      <c r="J302" s="170"/>
      <c r="K302" s="170">
        <f t="shared" si="100"/>
        <v>0</v>
      </c>
      <c r="L302" s="184">
        <f t="shared" si="101"/>
        <v>0</v>
      </c>
      <c r="M302" s="2"/>
      <c r="N302" s="95"/>
      <c r="O302" s="2"/>
    </row>
    <row r="303" spans="1:15" s="71" customFormat="1" ht="18" customHeight="1" outlineLevel="2" x14ac:dyDescent="0.2">
      <c r="A303" s="71" t="e">
        <f>#REF!+1</f>
        <v>#REF!</v>
      </c>
      <c r="B303" s="72">
        <f t="shared" si="102"/>
        <v>140100</v>
      </c>
      <c r="C303" s="82">
        <f t="shared" si="103"/>
        <v>140107</v>
      </c>
      <c r="D303" s="83" t="s">
        <v>157</v>
      </c>
      <c r="E303" s="92" t="s">
        <v>136</v>
      </c>
      <c r="F303" s="85" t="s">
        <v>137</v>
      </c>
      <c r="G303" s="93" t="s">
        <v>53</v>
      </c>
      <c r="H303" s="2"/>
      <c r="I303" s="94">
        <v>10</v>
      </c>
      <c r="J303" s="170"/>
      <c r="K303" s="170">
        <f t="shared" si="100"/>
        <v>0</v>
      </c>
      <c r="L303" s="184">
        <f t="shared" si="101"/>
        <v>0</v>
      </c>
      <c r="M303" s="2"/>
      <c r="N303" s="95"/>
      <c r="O303" s="2"/>
    </row>
    <row r="304" spans="1:15" s="71" customFormat="1" ht="45" outlineLevel="2" x14ac:dyDescent="0.2">
      <c r="A304" s="71" t="e">
        <f>#REF!+1</f>
        <v>#REF!</v>
      </c>
      <c r="B304" s="72">
        <f>B302</f>
        <v>140100</v>
      </c>
      <c r="C304" s="82">
        <f t="shared" si="103"/>
        <v>140108</v>
      </c>
      <c r="D304" s="83" t="s">
        <v>90</v>
      </c>
      <c r="E304" s="180">
        <v>1806010</v>
      </c>
      <c r="F304" s="85" t="s">
        <v>224</v>
      </c>
      <c r="G304" s="93" t="s">
        <v>25</v>
      </c>
      <c r="H304" s="2"/>
      <c r="I304" s="94">
        <v>6.932500000000001</v>
      </c>
      <c r="J304" s="170"/>
      <c r="K304" s="170">
        <f t="shared" si="100"/>
        <v>0</v>
      </c>
      <c r="L304" s="184">
        <f t="shared" si="101"/>
        <v>0</v>
      </c>
      <c r="M304" s="2"/>
      <c r="N304" s="95"/>
      <c r="O304" s="2"/>
    </row>
    <row r="305" spans="1:15" s="71" customFormat="1" ht="30" outlineLevel="2" x14ac:dyDescent="0.2">
      <c r="A305" s="71" t="e">
        <f>#REF!+1</f>
        <v>#REF!</v>
      </c>
      <c r="B305" s="72">
        <f>B303</f>
        <v>140100</v>
      </c>
      <c r="C305" s="82">
        <f t="shared" si="103"/>
        <v>140109</v>
      </c>
      <c r="D305" s="83" t="s">
        <v>90</v>
      </c>
      <c r="E305" s="180">
        <v>1806430</v>
      </c>
      <c r="F305" s="85" t="s">
        <v>505</v>
      </c>
      <c r="G305" s="93" t="s">
        <v>25</v>
      </c>
      <c r="H305" s="2"/>
      <c r="I305" s="94">
        <v>158.4425</v>
      </c>
      <c r="J305" s="170"/>
      <c r="K305" s="170">
        <f t="shared" si="100"/>
        <v>0</v>
      </c>
      <c r="L305" s="184">
        <f t="shared" si="101"/>
        <v>0</v>
      </c>
      <c r="M305" s="2"/>
      <c r="N305" s="95"/>
      <c r="O305" s="2"/>
    </row>
    <row r="306" spans="1:15" ht="30" customHeight="1" outlineLevel="1" x14ac:dyDescent="0.2">
      <c r="A306" s="62" t="e">
        <f>#REF!+1</f>
        <v>#REF!</v>
      </c>
      <c r="B306" s="72">
        <f t="shared" si="102"/>
        <v>140100</v>
      </c>
      <c r="C306" s="96" t="s">
        <v>0</v>
      </c>
      <c r="D306" s="47">
        <f>C294</f>
        <v>140000</v>
      </c>
      <c r="E306" s="48" t="s">
        <v>13</v>
      </c>
      <c r="F306" s="97">
        <f>B306</f>
        <v>140100</v>
      </c>
      <c r="G306" s="15"/>
      <c r="H306" s="3"/>
      <c r="I306" s="52" t="s">
        <v>0</v>
      </c>
      <c r="J306" s="171"/>
      <c r="K306" s="171">
        <f>SUMIF(B$9:B305,B306,K$9:K305)</f>
        <v>0</v>
      </c>
      <c r="L306" s="185">
        <f t="shared" si="101"/>
        <v>0</v>
      </c>
      <c r="N306" s="98"/>
      <c r="O306" s="3"/>
    </row>
    <row r="307" spans="1:15" ht="8.1" customHeight="1" outlineLevel="1" x14ac:dyDescent="0.2">
      <c r="A307" s="62" t="e">
        <f>#REF!+1</f>
        <v>#REF!</v>
      </c>
      <c r="B307" s="72">
        <f t="shared" si="102"/>
        <v>140100</v>
      </c>
      <c r="C307" s="82" t="s">
        <v>0</v>
      </c>
      <c r="D307" s="83"/>
      <c r="E307" s="84" t="s">
        <v>28</v>
      </c>
      <c r="F307" s="85"/>
      <c r="G307" s="86"/>
      <c r="I307" s="87" t="s">
        <v>0</v>
      </c>
      <c r="J307" s="170"/>
      <c r="K307" s="170"/>
      <c r="L307" s="186"/>
      <c r="N307" s="95"/>
    </row>
    <row r="308" spans="1:15" ht="16.5" thickBot="1" x14ac:dyDescent="0.25">
      <c r="A308" s="62" t="e">
        <f>#REF!+1</f>
        <v>#REF!</v>
      </c>
      <c r="C308" s="99" t="s">
        <v>0</v>
      </c>
      <c r="D308" s="16">
        <f>F308</f>
        <v>140000</v>
      </c>
      <c r="E308" s="17" t="s">
        <v>20</v>
      </c>
      <c r="F308" s="100">
        <f>C294</f>
        <v>140000</v>
      </c>
      <c r="G308" s="18"/>
      <c r="H308" s="3"/>
      <c r="I308" s="53" t="s">
        <v>0</v>
      </c>
      <c r="J308" s="173"/>
      <c r="K308" s="173">
        <f>SUMIFS(K$9:K307,E$9:E307,"$",D$9:D307,D308)</f>
        <v>0</v>
      </c>
      <c r="L308" s="192">
        <f>IFERROR(K308/$K$1021,0)</f>
        <v>0</v>
      </c>
      <c r="N308" s="101"/>
      <c r="O308" s="3"/>
    </row>
    <row r="309" spans="1:15" ht="7.5" customHeight="1" thickBot="1" x14ac:dyDescent="0.25">
      <c r="A309" s="62" t="e">
        <f>A308+1</f>
        <v>#REF!</v>
      </c>
      <c r="C309" s="102" t="s">
        <v>0</v>
      </c>
      <c r="D309" s="103"/>
      <c r="E309" s="104"/>
      <c r="F309" s="105"/>
      <c r="G309" s="106"/>
      <c r="I309" s="107"/>
      <c r="J309" s="108"/>
      <c r="K309" s="108"/>
      <c r="L309" s="188"/>
      <c r="N309" s="110"/>
    </row>
    <row r="310" spans="1:15" ht="19.5" customHeight="1" x14ac:dyDescent="0.2">
      <c r="A310" s="62" t="e">
        <f>A309+1</f>
        <v>#REF!</v>
      </c>
      <c r="C310" s="80">
        <f>C294+10000</f>
        <v>150000</v>
      </c>
      <c r="D310" s="37" t="s">
        <v>0</v>
      </c>
      <c r="E310" s="38" t="s">
        <v>0</v>
      </c>
      <c r="F310" s="81" t="s">
        <v>328</v>
      </c>
      <c r="G310" s="39"/>
      <c r="H310" s="1"/>
      <c r="I310" s="50" t="s">
        <v>0</v>
      </c>
      <c r="J310" s="40"/>
      <c r="K310" s="40"/>
      <c r="L310" s="189"/>
      <c r="M310" s="1"/>
      <c r="N310" s="42"/>
      <c r="O310" s="1"/>
    </row>
    <row r="311" spans="1:15" ht="7.5" customHeight="1" x14ac:dyDescent="0.2">
      <c r="C311" s="82" t="s">
        <v>0</v>
      </c>
      <c r="D311" s="83"/>
      <c r="E311" s="84" t="s">
        <v>28</v>
      </c>
      <c r="F311" s="85"/>
      <c r="G311" s="86"/>
      <c r="I311" s="87" t="s">
        <v>0</v>
      </c>
      <c r="J311" s="166"/>
      <c r="K311" s="166"/>
      <c r="L311" s="190"/>
      <c r="N311" s="88"/>
    </row>
    <row r="312" spans="1:15" s="91" customFormat="1" ht="30" customHeight="1" outlineLevel="1" x14ac:dyDescent="0.25">
      <c r="A312" s="62" t="e">
        <f>A310+1</f>
        <v>#REF!</v>
      </c>
      <c r="B312" s="89">
        <f>C312</f>
        <v>150100</v>
      </c>
      <c r="C312" s="90">
        <f>C310+100</f>
        <v>150100</v>
      </c>
      <c r="D312" s="43" t="s">
        <v>0</v>
      </c>
      <c r="E312" s="44" t="s">
        <v>0</v>
      </c>
      <c r="F312" s="49" t="s">
        <v>328</v>
      </c>
      <c r="G312" s="45"/>
      <c r="H312" s="1"/>
      <c r="I312" s="51" t="s">
        <v>0</v>
      </c>
      <c r="J312" s="175"/>
      <c r="K312" s="175"/>
      <c r="L312" s="187"/>
      <c r="M312" s="1"/>
      <c r="N312" s="46"/>
      <c r="O312" s="1"/>
    </row>
    <row r="313" spans="1:15" s="71" customFormat="1" ht="45" outlineLevel="2" x14ac:dyDescent="0.2">
      <c r="A313" s="71" t="e">
        <f>A312+1</f>
        <v>#REF!</v>
      </c>
      <c r="B313" s="72">
        <f>B312</f>
        <v>150100</v>
      </c>
      <c r="C313" s="82">
        <f>C312+1</f>
        <v>150101</v>
      </c>
      <c r="D313" s="83" t="s">
        <v>90</v>
      </c>
      <c r="E313" s="180">
        <v>4602050</v>
      </c>
      <c r="F313" s="112" t="str">
        <f>UPPER("Tubo de PVC rígido branco PxB com virola e anel de borracha, linha esgoto série normal, DN= 50 mm, inclusive conexões")</f>
        <v>TUBO DE PVC RÍGIDO BRANCO PXB COM VIROLA E ANEL DE BORRACHA, LINHA ESGOTO SÉRIE NORMAL, DN= 50 MM, INCLUSIVE CONEXÕES</v>
      </c>
      <c r="G313" s="93" t="s">
        <v>53</v>
      </c>
      <c r="H313" s="2"/>
      <c r="I313" s="94">
        <v>123.4</v>
      </c>
      <c r="J313" s="170"/>
      <c r="K313" s="170">
        <f>ROUND(J313*I313,2)</f>
        <v>0</v>
      </c>
      <c r="L313" s="184">
        <f t="shared" ref="L313:L334" si="104">IFERROR(K313/$K$1021,0)</f>
        <v>0</v>
      </c>
      <c r="M313" s="2"/>
      <c r="N313" s="95"/>
      <c r="O313" s="2"/>
    </row>
    <row r="314" spans="1:15" s="71" customFormat="1" ht="45" outlineLevel="2" x14ac:dyDescent="0.2">
      <c r="A314" s="71" t="e">
        <f>#REF!+1</f>
        <v>#REF!</v>
      </c>
      <c r="B314" s="72">
        <f>B313</f>
        <v>150100</v>
      </c>
      <c r="C314" s="82">
        <f t="shared" ref="C314:C333" si="105">C313+1</f>
        <v>150102</v>
      </c>
      <c r="D314" s="83" t="s">
        <v>90</v>
      </c>
      <c r="E314" s="180">
        <v>4602060</v>
      </c>
      <c r="F314" s="112" t="str">
        <f>UPPER("Tubo de PVC rígido branco PxB com virola e anel de borracha, linha esgoto série normal, DN= 75 mm, inclusive conexões")</f>
        <v>TUBO DE PVC RÍGIDO BRANCO PXB COM VIROLA E ANEL DE BORRACHA, LINHA ESGOTO SÉRIE NORMAL, DN= 75 MM, INCLUSIVE CONEXÕES</v>
      </c>
      <c r="G314" s="93" t="s">
        <v>53</v>
      </c>
      <c r="H314" s="2"/>
      <c r="I314" s="94">
        <v>121</v>
      </c>
      <c r="J314" s="170"/>
      <c r="K314" s="170">
        <f>ROUND(J314*I314,2)</f>
        <v>0</v>
      </c>
      <c r="L314" s="184">
        <f t="shared" si="104"/>
        <v>0</v>
      </c>
      <c r="M314" s="2"/>
      <c r="N314" s="95"/>
      <c r="O314" s="2"/>
    </row>
    <row r="315" spans="1:15" s="71" customFormat="1" ht="45" outlineLevel="2" x14ac:dyDescent="0.2">
      <c r="A315" s="71" t="e">
        <f t="shared" ref="A315:A333" si="106">A313+1</f>
        <v>#REF!</v>
      </c>
      <c r="B315" s="72">
        <f t="shared" ref="B315:B334" si="107">B314</f>
        <v>150100</v>
      </c>
      <c r="C315" s="82">
        <f t="shared" si="105"/>
        <v>150103</v>
      </c>
      <c r="D315" s="83" t="s">
        <v>90</v>
      </c>
      <c r="E315" s="180">
        <v>4602070</v>
      </c>
      <c r="F315" s="112" t="str">
        <f>UPPER("Tubo de PVC rígido branco PxB com virola e anel de borracha, linha esgoto série normal, DN= 100 mm, inclusive conexões")</f>
        <v>TUBO DE PVC RÍGIDO BRANCO PXB COM VIROLA E ANEL DE BORRACHA, LINHA ESGOTO SÉRIE NORMAL, DN= 100 MM, INCLUSIVE CONEXÕES</v>
      </c>
      <c r="G315" s="93" t="s">
        <v>53</v>
      </c>
      <c r="H315" s="2"/>
      <c r="I315" s="94">
        <v>79</v>
      </c>
      <c r="J315" s="170"/>
      <c r="K315" s="170">
        <f>ROUND(J315*I315,2)</f>
        <v>0</v>
      </c>
      <c r="L315" s="184">
        <f t="shared" si="104"/>
        <v>0</v>
      </c>
      <c r="M315" s="2"/>
      <c r="N315" s="95"/>
      <c r="O315" s="2"/>
    </row>
    <row r="316" spans="1:15" s="71" customFormat="1" ht="30" outlineLevel="2" x14ac:dyDescent="0.2">
      <c r="A316" s="71" t="e">
        <f>#REF!+1</f>
        <v>#REF!</v>
      </c>
      <c r="B316" s="72">
        <f t="shared" si="107"/>
        <v>150100</v>
      </c>
      <c r="C316" s="82">
        <f t="shared" si="105"/>
        <v>150104</v>
      </c>
      <c r="D316" s="83" t="s">
        <v>90</v>
      </c>
      <c r="E316" s="180">
        <v>4601020</v>
      </c>
      <c r="F316" s="112" t="str">
        <f>UPPER("Tubo de PVC rígido soldável marrom, DN= 25 mm, (3/4´), inclusive conexões")</f>
        <v>TUBO DE PVC RÍGIDO SOLDÁVEL MARROM, DN= 25 MM, (3/4´), INCLUSIVE CONEXÕES</v>
      </c>
      <c r="G316" s="93" t="s">
        <v>53</v>
      </c>
      <c r="H316" s="2"/>
      <c r="I316" s="94">
        <v>90</v>
      </c>
      <c r="J316" s="170"/>
      <c r="K316" s="170">
        <f t="shared" ref="K316:K333" si="108">ROUND(J316*I316,2)</f>
        <v>0</v>
      </c>
      <c r="L316" s="184">
        <f t="shared" si="104"/>
        <v>0</v>
      </c>
      <c r="M316" s="2"/>
      <c r="N316" s="95"/>
      <c r="O316" s="2"/>
    </row>
    <row r="317" spans="1:15" s="71" customFormat="1" ht="30" outlineLevel="2" x14ac:dyDescent="0.2">
      <c r="A317" s="71" t="e">
        <f>#REF!+1</f>
        <v>#REF!</v>
      </c>
      <c r="B317" s="72">
        <f t="shared" si="107"/>
        <v>150100</v>
      </c>
      <c r="C317" s="82">
        <f t="shared" si="105"/>
        <v>150105</v>
      </c>
      <c r="D317" s="83" t="s">
        <v>90</v>
      </c>
      <c r="E317" s="180">
        <v>4601030</v>
      </c>
      <c r="F317" s="112" t="str">
        <f>UPPER("Tubo de PVC rígido soldável marrom, DN= 32 mm, (1´), inclusive conexões")</f>
        <v>TUBO DE PVC RÍGIDO SOLDÁVEL MARROM, DN= 32 MM, (1´), INCLUSIVE CONEXÕES</v>
      </c>
      <c r="G317" s="93" t="s">
        <v>53</v>
      </c>
      <c r="H317" s="2"/>
      <c r="I317" s="94">
        <v>83.6</v>
      </c>
      <c r="J317" s="170"/>
      <c r="K317" s="170">
        <f t="shared" si="108"/>
        <v>0</v>
      </c>
      <c r="L317" s="184">
        <f t="shared" si="104"/>
        <v>0</v>
      </c>
      <c r="M317" s="2"/>
      <c r="N317" s="95"/>
      <c r="O317" s="2"/>
    </row>
    <row r="318" spans="1:15" s="71" customFormat="1" ht="30" outlineLevel="2" x14ac:dyDescent="0.2">
      <c r="A318" s="71" t="e">
        <f t="shared" si="106"/>
        <v>#REF!</v>
      </c>
      <c r="B318" s="72">
        <f t="shared" si="107"/>
        <v>150100</v>
      </c>
      <c r="C318" s="82">
        <f t="shared" si="105"/>
        <v>150106</v>
      </c>
      <c r="D318" s="83" t="s">
        <v>90</v>
      </c>
      <c r="E318" s="180">
        <v>4601050</v>
      </c>
      <c r="F318" s="112" t="str">
        <f>UPPER("Tubo de PVC rígido soldável marrom, DN= 50 mm, (1 1/2´), inclusive conexões")</f>
        <v>TUBO DE PVC RÍGIDO SOLDÁVEL MARROM, DN= 50 MM, (1 1/2´), INCLUSIVE CONEXÕES</v>
      </c>
      <c r="G318" s="93" t="s">
        <v>53</v>
      </c>
      <c r="H318" s="2"/>
      <c r="I318" s="94">
        <v>23.4</v>
      </c>
      <c r="J318" s="170"/>
      <c r="K318" s="170">
        <f t="shared" si="108"/>
        <v>0</v>
      </c>
      <c r="L318" s="184">
        <f t="shared" si="104"/>
        <v>0</v>
      </c>
      <c r="M318" s="2"/>
      <c r="N318" s="95"/>
      <c r="O318" s="2"/>
    </row>
    <row r="319" spans="1:15" s="71" customFormat="1" ht="30" outlineLevel="2" x14ac:dyDescent="0.2">
      <c r="A319" s="71" t="e">
        <f t="shared" ref="A319:A325" si="109">A310+1</f>
        <v>#REF!</v>
      </c>
      <c r="B319" s="72">
        <f t="shared" si="107"/>
        <v>150100</v>
      </c>
      <c r="C319" s="82">
        <f t="shared" si="105"/>
        <v>150107</v>
      </c>
      <c r="D319" s="83" t="s">
        <v>157</v>
      </c>
      <c r="E319" s="92" t="s">
        <v>400</v>
      </c>
      <c r="F319" s="85" t="s">
        <v>399</v>
      </c>
      <c r="G319" s="93" t="s">
        <v>46</v>
      </c>
      <c r="H319" s="2"/>
      <c r="I319" s="94">
        <v>3</v>
      </c>
      <c r="J319" s="170"/>
      <c r="K319" s="170">
        <f t="shared" si="108"/>
        <v>0</v>
      </c>
      <c r="L319" s="184">
        <f t="shared" si="104"/>
        <v>0</v>
      </c>
      <c r="M319" s="2"/>
      <c r="N319" s="95"/>
      <c r="O319" s="2"/>
    </row>
    <row r="320" spans="1:15" s="71" customFormat="1" ht="15" outlineLevel="2" x14ac:dyDescent="0.2">
      <c r="A320" s="71">
        <f t="shared" si="109"/>
        <v>1</v>
      </c>
      <c r="B320" s="72">
        <f t="shared" si="107"/>
        <v>150100</v>
      </c>
      <c r="C320" s="82">
        <f t="shared" si="105"/>
        <v>150108</v>
      </c>
      <c r="D320" s="83" t="s">
        <v>157</v>
      </c>
      <c r="E320" s="92" t="s">
        <v>402</v>
      </c>
      <c r="F320" s="85" t="s">
        <v>401</v>
      </c>
      <c r="G320" s="93" t="s">
        <v>46</v>
      </c>
      <c r="H320" s="2"/>
      <c r="I320" s="94">
        <v>4</v>
      </c>
      <c r="J320" s="170"/>
      <c r="K320" s="170">
        <f t="shared" si="108"/>
        <v>0</v>
      </c>
      <c r="L320" s="184">
        <f t="shared" si="104"/>
        <v>0</v>
      </c>
      <c r="M320" s="2"/>
      <c r="N320" s="95"/>
      <c r="O320" s="2"/>
    </row>
    <row r="321" spans="1:15" s="71" customFormat="1" ht="15" outlineLevel="2" x14ac:dyDescent="0.2">
      <c r="A321" s="71" t="e">
        <f t="shared" si="109"/>
        <v>#REF!</v>
      </c>
      <c r="B321" s="72">
        <f t="shared" si="107"/>
        <v>150100</v>
      </c>
      <c r="C321" s="82">
        <f t="shared" si="105"/>
        <v>150109</v>
      </c>
      <c r="D321" s="83" t="s">
        <v>90</v>
      </c>
      <c r="E321" s="180">
        <v>4906030</v>
      </c>
      <c r="F321" s="85" t="s">
        <v>398</v>
      </c>
      <c r="G321" s="93" t="s">
        <v>46</v>
      </c>
      <c r="H321" s="2"/>
      <c r="I321" s="94">
        <v>6</v>
      </c>
      <c r="J321" s="170"/>
      <c r="K321" s="170">
        <f t="shared" si="108"/>
        <v>0</v>
      </c>
      <c r="L321" s="184">
        <f t="shared" si="104"/>
        <v>0</v>
      </c>
      <c r="M321" s="2"/>
      <c r="N321" s="95"/>
      <c r="O321" s="2"/>
    </row>
    <row r="322" spans="1:15" s="71" customFormat="1" ht="30" outlineLevel="2" x14ac:dyDescent="0.2">
      <c r="A322" s="71" t="e">
        <f t="shared" si="109"/>
        <v>#REF!</v>
      </c>
      <c r="B322" s="72">
        <f t="shared" si="107"/>
        <v>150100</v>
      </c>
      <c r="C322" s="82">
        <f t="shared" si="105"/>
        <v>150110</v>
      </c>
      <c r="D322" s="83" t="s">
        <v>157</v>
      </c>
      <c r="E322" s="92" t="s">
        <v>406</v>
      </c>
      <c r="F322" s="85" t="s">
        <v>407</v>
      </c>
      <c r="G322" s="93" t="s">
        <v>46</v>
      </c>
      <c r="H322" s="2"/>
      <c r="I322" s="94">
        <v>2</v>
      </c>
      <c r="J322" s="170"/>
      <c r="K322" s="170">
        <f t="shared" si="108"/>
        <v>0</v>
      </c>
      <c r="L322" s="184">
        <f t="shared" si="104"/>
        <v>0</v>
      </c>
      <c r="M322" s="2"/>
      <c r="N322" s="95"/>
      <c r="O322" s="2"/>
    </row>
    <row r="323" spans="1:15" s="71" customFormat="1" ht="45" outlineLevel="2" x14ac:dyDescent="0.2">
      <c r="A323" s="71" t="e">
        <f t="shared" si="109"/>
        <v>#REF!</v>
      </c>
      <c r="B323" s="72">
        <f t="shared" si="107"/>
        <v>150100</v>
      </c>
      <c r="C323" s="82">
        <f t="shared" si="105"/>
        <v>150111</v>
      </c>
      <c r="D323" s="83" t="s">
        <v>157</v>
      </c>
      <c r="E323" s="92" t="s">
        <v>516</v>
      </c>
      <c r="F323" s="85" t="s">
        <v>627</v>
      </c>
      <c r="G323" s="93" t="s">
        <v>46</v>
      </c>
      <c r="H323" s="2"/>
      <c r="I323" s="94">
        <v>1</v>
      </c>
      <c r="J323" s="170"/>
      <c r="K323" s="170">
        <f t="shared" si="108"/>
        <v>0</v>
      </c>
      <c r="L323" s="184">
        <f t="shared" si="104"/>
        <v>0</v>
      </c>
      <c r="M323" s="2"/>
      <c r="N323" s="95"/>
      <c r="O323" s="2"/>
    </row>
    <row r="324" spans="1:15" s="71" customFormat="1" ht="30" outlineLevel="2" x14ac:dyDescent="0.2">
      <c r="A324" s="71" t="e">
        <f t="shared" si="109"/>
        <v>#REF!</v>
      </c>
      <c r="B324" s="72">
        <f t="shared" si="107"/>
        <v>150100</v>
      </c>
      <c r="C324" s="82">
        <f t="shared" si="105"/>
        <v>150112</v>
      </c>
      <c r="D324" s="83" t="s">
        <v>90</v>
      </c>
      <c r="E324" s="180">
        <v>4702020</v>
      </c>
      <c r="F324" s="85" t="s">
        <v>138</v>
      </c>
      <c r="G324" s="93" t="s">
        <v>46</v>
      </c>
      <c r="H324" s="2"/>
      <c r="I324" s="94">
        <v>10</v>
      </c>
      <c r="J324" s="170"/>
      <c r="K324" s="170">
        <f t="shared" si="108"/>
        <v>0</v>
      </c>
      <c r="L324" s="184">
        <f t="shared" si="104"/>
        <v>0</v>
      </c>
      <c r="M324" s="2"/>
      <c r="N324" s="95"/>
      <c r="O324" s="2"/>
    </row>
    <row r="325" spans="1:15" s="71" customFormat="1" ht="30" outlineLevel="2" x14ac:dyDescent="0.2">
      <c r="A325" s="71" t="e">
        <f t="shared" si="109"/>
        <v>#REF!</v>
      </c>
      <c r="B325" s="72">
        <f t="shared" si="107"/>
        <v>150100</v>
      </c>
      <c r="C325" s="82">
        <f t="shared" si="105"/>
        <v>150113</v>
      </c>
      <c r="D325" s="83" t="s">
        <v>157</v>
      </c>
      <c r="E325" s="92" t="s">
        <v>403</v>
      </c>
      <c r="F325" s="85" t="s">
        <v>405</v>
      </c>
      <c r="G325" s="93" t="s">
        <v>404</v>
      </c>
      <c r="H325" s="2"/>
      <c r="I325" s="94">
        <v>2</v>
      </c>
      <c r="J325" s="170"/>
      <c r="K325" s="170">
        <f t="shared" si="108"/>
        <v>0</v>
      </c>
      <c r="L325" s="184">
        <f t="shared" si="104"/>
        <v>0</v>
      </c>
      <c r="M325" s="2"/>
      <c r="N325" s="95"/>
      <c r="O325" s="2"/>
    </row>
    <row r="326" spans="1:15" s="71" customFormat="1" ht="15" outlineLevel="2" x14ac:dyDescent="0.2">
      <c r="A326" s="71" t="e">
        <f>A318+1</f>
        <v>#REF!</v>
      </c>
      <c r="B326" s="72">
        <f t="shared" si="107"/>
        <v>150100</v>
      </c>
      <c r="C326" s="82">
        <f t="shared" si="105"/>
        <v>150114</v>
      </c>
      <c r="D326" s="83" t="s">
        <v>90</v>
      </c>
      <c r="E326" s="180">
        <v>4420150</v>
      </c>
      <c r="F326" s="85" t="s">
        <v>249</v>
      </c>
      <c r="G326" s="93" t="s">
        <v>46</v>
      </c>
      <c r="H326" s="2"/>
      <c r="I326" s="94">
        <v>20</v>
      </c>
      <c r="J326" s="170"/>
      <c r="K326" s="170">
        <f t="shared" si="108"/>
        <v>0</v>
      </c>
      <c r="L326" s="184">
        <f t="shared" si="104"/>
        <v>0</v>
      </c>
      <c r="M326" s="2"/>
      <c r="N326" s="95"/>
      <c r="O326" s="2"/>
    </row>
    <row r="327" spans="1:15" s="71" customFormat="1" ht="45" outlineLevel="2" x14ac:dyDescent="0.2">
      <c r="A327" s="71" t="e">
        <f>#REF!+1</f>
        <v>#REF!</v>
      </c>
      <c r="B327" s="72">
        <f t="shared" si="107"/>
        <v>150100</v>
      </c>
      <c r="C327" s="82">
        <f t="shared" si="105"/>
        <v>150115</v>
      </c>
      <c r="D327" s="83" t="s">
        <v>157</v>
      </c>
      <c r="E327" s="92" t="s">
        <v>517</v>
      </c>
      <c r="F327" s="85" t="s">
        <v>518</v>
      </c>
      <c r="G327" s="93" t="s">
        <v>46</v>
      </c>
      <c r="H327" s="2"/>
      <c r="I327" s="94">
        <v>12</v>
      </c>
      <c r="J327" s="170"/>
      <c r="K327" s="170">
        <f t="shared" si="108"/>
        <v>0</v>
      </c>
      <c r="L327" s="184">
        <f t="shared" si="104"/>
        <v>0</v>
      </c>
      <c r="M327" s="2"/>
      <c r="N327" s="95"/>
      <c r="O327" s="2"/>
    </row>
    <row r="328" spans="1:15" s="71" customFormat="1" ht="30" outlineLevel="2" x14ac:dyDescent="0.2">
      <c r="A328" s="71" t="e">
        <f>#REF!+1</f>
        <v>#REF!</v>
      </c>
      <c r="B328" s="72">
        <f t="shared" si="107"/>
        <v>150100</v>
      </c>
      <c r="C328" s="82">
        <f t="shared" si="105"/>
        <v>150116</v>
      </c>
      <c r="D328" s="83" t="s">
        <v>90</v>
      </c>
      <c r="E328" s="180">
        <v>4702010</v>
      </c>
      <c r="F328" s="85" t="s">
        <v>252</v>
      </c>
      <c r="G328" s="93" t="s">
        <v>46</v>
      </c>
      <c r="H328" s="2"/>
      <c r="I328" s="94">
        <v>8</v>
      </c>
      <c r="J328" s="170"/>
      <c r="K328" s="170">
        <f t="shared" si="108"/>
        <v>0</v>
      </c>
      <c r="L328" s="184">
        <f t="shared" si="104"/>
        <v>0</v>
      </c>
      <c r="M328" s="2"/>
      <c r="N328" s="95"/>
      <c r="O328" s="2"/>
    </row>
    <row r="329" spans="1:15" s="71" customFormat="1" ht="25.5" customHeight="1" outlineLevel="2" x14ac:dyDescent="0.2">
      <c r="A329" s="71" t="e">
        <f>#REF!+1</f>
        <v>#REF!</v>
      </c>
      <c r="B329" s="72">
        <f t="shared" si="107"/>
        <v>150100</v>
      </c>
      <c r="C329" s="82">
        <f t="shared" si="105"/>
        <v>150117</v>
      </c>
      <c r="D329" s="83" t="s">
        <v>90</v>
      </c>
      <c r="E329" s="180">
        <v>4805070</v>
      </c>
      <c r="F329" s="85" t="s">
        <v>182</v>
      </c>
      <c r="G329" s="93" t="s">
        <v>46</v>
      </c>
      <c r="H329" s="2"/>
      <c r="I329" s="94">
        <v>4</v>
      </c>
      <c r="J329" s="170"/>
      <c r="K329" s="170">
        <f t="shared" si="108"/>
        <v>0</v>
      </c>
      <c r="L329" s="184">
        <f t="shared" si="104"/>
        <v>0</v>
      </c>
      <c r="M329" s="2"/>
      <c r="N329" s="95"/>
      <c r="O329" s="2"/>
    </row>
    <row r="330" spans="1:15" s="71" customFormat="1" ht="45" outlineLevel="2" x14ac:dyDescent="0.2">
      <c r="A330" s="71" t="e">
        <f>A329+1</f>
        <v>#REF!</v>
      </c>
      <c r="B330" s="72">
        <f t="shared" si="107"/>
        <v>150100</v>
      </c>
      <c r="C330" s="82">
        <f t="shared" si="105"/>
        <v>150118</v>
      </c>
      <c r="D330" s="83" t="s">
        <v>157</v>
      </c>
      <c r="E330" s="92" t="s">
        <v>520</v>
      </c>
      <c r="F330" s="85" t="s">
        <v>519</v>
      </c>
      <c r="G330" s="93" t="s">
        <v>46</v>
      </c>
      <c r="H330" s="2"/>
      <c r="I330" s="94">
        <v>16</v>
      </c>
      <c r="J330" s="170"/>
      <c r="K330" s="170">
        <f t="shared" si="108"/>
        <v>0</v>
      </c>
      <c r="L330" s="184">
        <f t="shared" si="104"/>
        <v>0</v>
      </c>
      <c r="M330" s="2"/>
      <c r="N330" s="95"/>
      <c r="O330" s="2"/>
    </row>
    <row r="331" spans="1:15" s="71" customFormat="1" ht="30" outlineLevel="2" x14ac:dyDescent="0.2">
      <c r="A331" s="71" t="e">
        <f>#REF!+1</f>
        <v>#REF!</v>
      </c>
      <c r="B331" s="72">
        <f t="shared" si="107"/>
        <v>150100</v>
      </c>
      <c r="C331" s="82">
        <f t="shared" si="105"/>
        <v>150119</v>
      </c>
      <c r="D331" s="83" t="s">
        <v>157</v>
      </c>
      <c r="E331" s="92" t="s">
        <v>247</v>
      </c>
      <c r="F331" s="85" t="s">
        <v>248</v>
      </c>
      <c r="G331" s="93" t="s">
        <v>46</v>
      </c>
      <c r="H331" s="2"/>
      <c r="I331" s="94">
        <v>16</v>
      </c>
      <c r="J331" s="170"/>
      <c r="K331" s="170">
        <f t="shared" si="108"/>
        <v>0</v>
      </c>
      <c r="L331" s="184">
        <f t="shared" si="104"/>
        <v>0</v>
      </c>
      <c r="M331" s="2"/>
      <c r="N331" s="95"/>
      <c r="O331" s="2"/>
    </row>
    <row r="332" spans="1:15" s="71" customFormat="1" ht="25.5" customHeight="1" outlineLevel="2" x14ac:dyDescent="0.2">
      <c r="A332" s="71" t="e">
        <f t="shared" si="106"/>
        <v>#REF!</v>
      </c>
      <c r="B332" s="72">
        <f t="shared" si="107"/>
        <v>150100</v>
      </c>
      <c r="C332" s="82">
        <f t="shared" si="105"/>
        <v>150120</v>
      </c>
      <c r="D332" s="83" t="s">
        <v>90</v>
      </c>
      <c r="E332" s="180">
        <v>4901020</v>
      </c>
      <c r="F332" s="85" t="s">
        <v>250</v>
      </c>
      <c r="G332" s="93" t="s">
        <v>46</v>
      </c>
      <c r="H332" s="2"/>
      <c r="I332" s="94">
        <v>2</v>
      </c>
      <c r="J332" s="170"/>
      <c r="K332" s="170">
        <f t="shared" si="108"/>
        <v>0</v>
      </c>
      <c r="L332" s="184">
        <f t="shared" si="104"/>
        <v>0</v>
      </c>
      <c r="M332" s="2"/>
      <c r="N332" s="95"/>
      <c r="O332" s="2"/>
    </row>
    <row r="333" spans="1:15" s="71" customFormat="1" ht="15.75" customHeight="1" outlineLevel="2" x14ac:dyDescent="0.2">
      <c r="A333" s="71" t="e">
        <f t="shared" si="106"/>
        <v>#REF!</v>
      </c>
      <c r="B333" s="72">
        <f t="shared" si="107"/>
        <v>150100</v>
      </c>
      <c r="C333" s="82">
        <f t="shared" si="105"/>
        <v>150121</v>
      </c>
      <c r="D333" s="83" t="s">
        <v>90</v>
      </c>
      <c r="E333" s="180">
        <v>4901030</v>
      </c>
      <c r="F333" s="85" t="s">
        <v>251</v>
      </c>
      <c r="G333" s="93" t="s">
        <v>46</v>
      </c>
      <c r="H333" s="2"/>
      <c r="I333" s="94">
        <v>2</v>
      </c>
      <c r="J333" s="170"/>
      <c r="K333" s="170">
        <f t="shared" si="108"/>
        <v>0</v>
      </c>
      <c r="L333" s="184">
        <f t="shared" si="104"/>
        <v>0</v>
      </c>
      <c r="M333" s="2"/>
      <c r="N333" s="95"/>
      <c r="O333" s="2"/>
    </row>
    <row r="334" spans="1:15" ht="30" customHeight="1" outlineLevel="1" x14ac:dyDescent="0.2">
      <c r="A334" s="62" t="e">
        <f>#REF!+1</f>
        <v>#REF!</v>
      </c>
      <c r="B334" s="72">
        <f t="shared" si="107"/>
        <v>150100</v>
      </c>
      <c r="C334" s="96" t="s">
        <v>0</v>
      </c>
      <c r="D334" s="47">
        <f>C310</f>
        <v>150000</v>
      </c>
      <c r="E334" s="48" t="s">
        <v>13</v>
      </c>
      <c r="F334" s="97">
        <f>B334</f>
        <v>150100</v>
      </c>
      <c r="G334" s="15"/>
      <c r="H334" s="3"/>
      <c r="I334" s="52" t="s">
        <v>0</v>
      </c>
      <c r="J334" s="171"/>
      <c r="K334" s="171">
        <f>SUMIF(B$9:B333,B334,K$9:K333)</f>
        <v>0</v>
      </c>
      <c r="L334" s="185">
        <f t="shared" si="104"/>
        <v>0</v>
      </c>
      <c r="N334" s="98"/>
      <c r="O334" s="3"/>
    </row>
    <row r="335" spans="1:15" ht="8.1" customHeight="1" outlineLevel="1" x14ac:dyDescent="0.2">
      <c r="C335" s="82" t="s">
        <v>0</v>
      </c>
      <c r="D335" s="83"/>
      <c r="E335" s="84" t="s">
        <v>28</v>
      </c>
      <c r="F335" s="85"/>
      <c r="G335" s="86"/>
      <c r="I335" s="87" t="s">
        <v>0</v>
      </c>
      <c r="J335" s="170"/>
      <c r="K335" s="170"/>
      <c r="L335" s="186"/>
      <c r="N335" s="88"/>
    </row>
    <row r="336" spans="1:15" s="91" customFormat="1" ht="30" customHeight="1" outlineLevel="1" x14ac:dyDescent="0.25">
      <c r="A336" s="62" t="e">
        <f>A310+1</f>
        <v>#REF!</v>
      </c>
      <c r="B336" s="89">
        <f>C336</f>
        <v>150200</v>
      </c>
      <c r="C336" s="90">
        <f>C312+100</f>
        <v>150200</v>
      </c>
      <c r="D336" s="43" t="s">
        <v>0</v>
      </c>
      <c r="E336" s="44" t="s">
        <v>0</v>
      </c>
      <c r="F336" s="49" t="s">
        <v>330</v>
      </c>
      <c r="G336" s="45"/>
      <c r="H336" s="1"/>
      <c r="I336" s="51" t="s">
        <v>0</v>
      </c>
      <c r="J336" s="175"/>
      <c r="K336" s="175"/>
      <c r="L336" s="187"/>
      <c r="M336" s="1"/>
      <c r="N336" s="46"/>
      <c r="O336" s="1"/>
    </row>
    <row r="337" spans="1:15" s="71" customFormat="1" ht="30" outlineLevel="2" x14ac:dyDescent="0.2">
      <c r="A337" s="71" t="e">
        <f>#REF!+1</f>
        <v>#REF!</v>
      </c>
      <c r="B337" s="72">
        <f>B336</f>
        <v>150200</v>
      </c>
      <c r="C337" s="82">
        <f>C336+1</f>
        <v>150201</v>
      </c>
      <c r="D337" s="83" t="s">
        <v>157</v>
      </c>
      <c r="E337" s="92" t="s">
        <v>139</v>
      </c>
      <c r="F337" s="85" t="s">
        <v>140</v>
      </c>
      <c r="G337" s="93" t="s">
        <v>52</v>
      </c>
      <c r="H337" s="2"/>
      <c r="I337" s="94">
        <v>10</v>
      </c>
      <c r="J337" s="170"/>
      <c r="K337" s="170">
        <f t="shared" ref="K337:K338" si="110">ROUND(J337*I337,2)</f>
        <v>0</v>
      </c>
      <c r="L337" s="184">
        <f>IFERROR(K337/$K$1021,0)</f>
        <v>0</v>
      </c>
      <c r="M337" s="2"/>
      <c r="N337" s="95"/>
      <c r="O337" s="2"/>
    </row>
    <row r="338" spans="1:15" s="71" customFormat="1" ht="15" outlineLevel="2" x14ac:dyDescent="0.2">
      <c r="A338" s="71" t="e">
        <f>#REF!+1</f>
        <v>#REF!</v>
      </c>
      <c r="B338" s="72">
        <f>B337</f>
        <v>150200</v>
      </c>
      <c r="C338" s="82">
        <f>C337+1</f>
        <v>150202</v>
      </c>
      <c r="D338" s="83" t="s">
        <v>90</v>
      </c>
      <c r="E338" s="180">
        <v>4420100</v>
      </c>
      <c r="F338" s="85" t="s">
        <v>397</v>
      </c>
      <c r="G338" s="93" t="s">
        <v>46</v>
      </c>
      <c r="H338" s="2"/>
      <c r="I338" s="94">
        <v>6</v>
      </c>
      <c r="J338" s="170"/>
      <c r="K338" s="170">
        <f t="shared" si="110"/>
        <v>0</v>
      </c>
      <c r="L338" s="184">
        <f>IFERROR(K338/$K$1021,0)</f>
        <v>0</v>
      </c>
      <c r="M338" s="2"/>
      <c r="N338" s="95"/>
      <c r="O338" s="2"/>
    </row>
    <row r="339" spans="1:15" ht="30" customHeight="1" outlineLevel="1" x14ac:dyDescent="0.2">
      <c r="A339" s="62" t="e">
        <f>#REF!+1</f>
        <v>#REF!</v>
      </c>
      <c r="B339" s="72">
        <f>B338</f>
        <v>150200</v>
      </c>
      <c r="C339" s="96" t="s">
        <v>0</v>
      </c>
      <c r="D339" s="47">
        <f>C310</f>
        <v>150000</v>
      </c>
      <c r="E339" s="48" t="s">
        <v>13</v>
      </c>
      <c r="F339" s="97">
        <f>B339</f>
        <v>150200</v>
      </c>
      <c r="G339" s="15"/>
      <c r="H339" s="3"/>
      <c r="I339" s="52" t="s">
        <v>0</v>
      </c>
      <c r="J339" s="171"/>
      <c r="K339" s="171">
        <f>SUMIF(B$9:B338,B339,K$9:K338)</f>
        <v>0</v>
      </c>
      <c r="L339" s="185">
        <f>IFERROR(K339/$K$1021,0)</f>
        <v>0</v>
      </c>
      <c r="N339" s="98"/>
      <c r="O339" s="3"/>
    </row>
    <row r="340" spans="1:15" ht="7.5" customHeight="1" outlineLevel="1" x14ac:dyDescent="0.2">
      <c r="C340" s="82" t="s">
        <v>0</v>
      </c>
      <c r="D340" s="83"/>
      <c r="E340" s="84" t="s">
        <v>28</v>
      </c>
      <c r="F340" s="85"/>
      <c r="G340" s="86"/>
      <c r="I340" s="87" t="s">
        <v>0</v>
      </c>
      <c r="J340" s="170"/>
      <c r="K340" s="170"/>
      <c r="L340" s="186"/>
      <c r="N340" s="88"/>
    </row>
    <row r="341" spans="1:15" ht="16.5" thickBot="1" x14ac:dyDescent="0.25">
      <c r="A341" s="62" t="e">
        <f>#REF!+1</f>
        <v>#REF!</v>
      </c>
      <c r="C341" s="99" t="s">
        <v>0</v>
      </c>
      <c r="D341" s="16">
        <f>F341</f>
        <v>150000</v>
      </c>
      <c r="E341" s="17" t="s">
        <v>20</v>
      </c>
      <c r="F341" s="100">
        <f>C310</f>
        <v>150000</v>
      </c>
      <c r="G341" s="18"/>
      <c r="H341" s="3"/>
      <c r="I341" s="53" t="s">
        <v>0</v>
      </c>
      <c r="J341" s="173"/>
      <c r="K341" s="173">
        <f>SUMIFS(K$9:K340,E$9:E340,"$",D$9:D340,D341)</f>
        <v>0</v>
      </c>
      <c r="L341" s="192">
        <f>IFERROR(K341/$K$1021,0)</f>
        <v>0</v>
      </c>
      <c r="N341" s="101"/>
      <c r="O341" s="3"/>
    </row>
    <row r="342" spans="1:15" ht="7.5" customHeight="1" thickBot="1" x14ac:dyDescent="0.25">
      <c r="A342" s="62" t="e">
        <f>A341+1</f>
        <v>#REF!</v>
      </c>
      <c r="C342" s="102" t="s">
        <v>0</v>
      </c>
      <c r="D342" s="103"/>
      <c r="E342" s="104"/>
      <c r="F342" s="105"/>
      <c r="G342" s="106"/>
      <c r="I342" s="107"/>
      <c r="J342" s="108"/>
      <c r="K342" s="108"/>
      <c r="L342" s="188"/>
      <c r="N342" s="110"/>
    </row>
    <row r="343" spans="1:15" ht="19.5" customHeight="1" x14ac:dyDescent="0.2">
      <c r="A343" s="62" t="e">
        <f>A342+1</f>
        <v>#REF!</v>
      </c>
      <c r="C343" s="80">
        <f>C310+10000</f>
        <v>160000</v>
      </c>
      <c r="D343" s="37" t="s">
        <v>0</v>
      </c>
      <c r="E343" s="38" t="s">
        <v>0</v>
      </c>
      <c r="F343" s="81" t="s">
        <v>329</v>
      </c>
      <c r="G343" s="39"/>
      <c r="H343" s="1"/>
      <c r="I343" s="50" t="s">
        <v>0</v>
      </c>
      <c r="J343" s="40"/>
      <c r="K343" s="40"/>
      <c r="L343" s="189"/>
      <c r="M343" s="1"/>
      <c r="N343" s="42"/>
      <c r="O343" s="1"/>
    </row>
    <row r="344" spans="1:15" ht="7.5" customHeight="1" x14ac:dyDescent="0.2">
      <c r="C344" s="82" t="s">
        <v>0</v>
      </c>
      <c r="D344" s="83"/>
      <c r="E344" s="84" t="s">
        <v>28</v>
      </c>
      <c r="F344" s="85"/>
      <c r="G344" s="86"/>
      <c r="I344" s="87" t="s">
        <v>0</v>
      </c>
      <c r="J344" s="170"/>
      <c r="K344" s="176"/>
      <c r="L344" s="191"/>
      <c r="N344" s="88"/>
    </row>
    <row r="345" spans="1:15" s="91" customFormat="1" ht="30" customHeight="1" outlineLevel="1" x14ac:dyDescent="0.25">
      <c r="A345" s="62" t="e">
        <f>A343+1</f>
        <v>#REF!</v>
      </c>
      <c r="B345" s="89">
        <f>C345</f>
        <v>160100</v>
      </c>
      <c r="C345" s="90">
        <f>C343+100</f>
        <v>160100</v>
      </c>
      <c r="D345" s="43" t="s">
        <v>0</v>
      </c>
      <c r="E345" s="44" t="s">
        <v>0</v>
      </c>
      <c r="F345" s="49" t="s">
        <v>507</v>
      </c>
      <c r="G345" s="45"/>
      <c r="H345" s="1"/>
      <c r="I345" s="51" t="s">
        <v>0</v>
      </c>
      <c r="J345" s="168"/>
      <c r="K345" s="168"/>
      <c r="L345" s="187"/>
      <c r="M345" s="1"/>
      <c r="N345" s="46"/>
      <c r="O345" s="1"/>
    </row>
    <row r="346" spans="1:15" ht="60" outlineLevel="2" x14ac:dyDescent="0.2">
      <c r="A346" s="62" t="e">
        <f>A345+1</f>
        <v>#REF!</v>
      </c>
      <c r="B346" s="63">
        <f>B345</f>
        <v>160100</v>
      </c>
      <c r="C346" s="82">
        <f t="shared" ref="C346:C367" si="111">C345+1</f>
        <v>160101</v>
      </c>
      <c r="D346" s="83" t="s">
        <v>157</v>
      </c>
      <c r="E346" s="92" t="s">
        <v>471</v>
      </c>
      <c r="F346" s="85" t="s">
        <v>470</v>
      </c>
      <c r="G346" s="93" t="s">
        <v>24</v>
      </c>
      <c r="I346" s="94">
        <v>9</v>
      </c>
      <c r="J346" s="170"/>
      <c r="K346" s="170">
        <f t="shared" ref="K346:K367" si="112">ROUND(J346*I346,2)</f>
        <v>0</v>
      </c>
      <c r="L346" s="184">
        <f t="shared" ref="L346:L368" si="113">IFERROR(K346/$K$1021,0)</f>
        <v>0</v>
      </c>
      <c r="N346" s="95"/>
    </row>
    <row r="347" spans="1:15" ht="15" outlineLevel="2" x14ac:dyDescent="0.2">
      <c r="A347" s="62" t="e">
        <f>#REF!+1</f>
        <v>#REF!</v>
      </c>
      <c r="B347" s="63">
        <f t="shared" ref="B347:B367" si="114">B346</f>
        <v>160100</v>
      </c>
      <c r="C347" s="82">
        <f t="shared" si="111"/>
        <v>160102</v>
      </c>
      <c r="D347" s="83" t="s">
        <v>90</v>
      </c>
      <c r="E347" s="180">
        <v>3710010</v>
      </c>
      <c r="F347" s="85" t="s">
        <v>375</v>
      </c>
      <c r="G347" s="93" t="s">
        <v>51</v>
      </c>
      <c r="I347" s="94">
        <v>40</v>
      </c>
      <c r="J347" s="170"/>
      <c r="K347" s="170">
        <f t="shared" si="112"/>
        <v>0</v>
      </c>
      <c r="L347" s="184">
        <f t="shared" si="113"/>
        <v>0</v>
      </c>
      <c r="N347" s="95"/>
    </row>
    <row r="348" spans="1:15" ht="15" outlineLevel="2" x14ac:dyDescent="0.2">
      <c r="A348" s="62" t="e">
        <f>#REF!+1</f>
        <v>#REF!</v>
      </c>
      <c r="B348" s="63">
        <f t="shared" si="114"/>
        <v>160100</v>
      </c>
      <c r="C348" s="82">
        <f t="shared" si="111"/>
        <v>160103</v>
      </c>
      <c r="D348" s="83" t="s">
        <v>111</v>
      </c>
      <c r="E348" s="92" t="s">
        <v>379</v>
      </c>
      <c r="F348" s="85" t="s">
        <v>378</v>
      </c>
      <c r="G348" s="93" t="s">
        <v>45</v>
      </c>
      <c r="I348" s="94">
        <v>16</v>
      </c>
      <c r="J348" s="170"/>
      <c r="K348" s="170">
        <f t="shared" si="112"/>
        <v>0</v>
      </c>
      <c r="L348" s="184">
        <f t="shared" si="113"/>
        <v>0</v>
      </c>
      <c r="N348" s="95"/>
    </row>
    <row r="349" spans="1:15" ht="30" outlineLevel="2" x14ac:dyDescent="0.2">
      <c r="A349" s="62" t="e">
        <f>#REF!+1</f>
        <v>#REF!</v>
      </c>
      <c r="B349" s="63">
        <f t="shared" si="114"/>
        <v>160100</v>
      </c>
      <c r="C349" s="82">
        <f t="shared" si="111"/>
        <v>160104</v>
      </c>
      <c r="D349" s="83" t="s">
        <v>157</v>
      </c>
      <c r="E349" s="92">
        <v>93657</v>
      </c>
      <c r="F349" s="85" t="s">
        <v>373</v>
      </c>
      <c r="G349" s="93" t="s">
        <v>45</v>
      </c>
      <c r="I349" s="94">
        <v>10</v>
      </c>
      <c r="J349" s="170"/>
      <c r="K349" s="170">
        <f t="shared" si="112"/>
        <v>0</v>
      </c>
      <c r="L349" s="184">
        <f t="shared" si="113"/>
        <v>0</v>
      </c>
      <c r="N349" s="95"/>
    </row>
    <row r="350" spans="1:15" ht="30" outlineLevel="2" x14ac:dyDescent="0.2">
      <c r="A350" s="62" t="e">
        <f>#REF!+1</f>
        <v>#REF!</v>
      </c>
      <c r="B350" s="63">
        <f t="shared" si="114"/>
        <v>160100</v>
      </c>
      <c r="C350" s="82">
        <f t="shared" si="111"/>
        <v>160105</v>
      </c>
      <c r="D350" s="83" t="s">
        <v>157</v>
      </c>
      <c r="E350" s="92">
        <v>93662</v>
      </c>
      <c r="F350" s="85" t="s">
        <v>367</v>
      </c>
      <c r="G350" s="93" t="s">
        <v>45</v>
      </c>
      <c r="I350" s="94">
        <v>4</v>
      </c>
      <c r="J350" s="170"/>
      <c r="K350" s="170">
        <f t="shared" si="112"/>
        <v>0</v>
      </c>
      <c r="L350" s="184">
        <f t="shared" si="113"/>
        <v>0</v>
      </c>
      <c r="N350" s="95"/>
    </row>
    <row r="351" spans="1:15" ht="30" outlineLevel="2" x14ac:dyDescent="0.2">
      <c r="A351" s="62" t="e">
        <f>#REF!+1</f>
        <v>#REF!</v>
      </c>
      <c r="B351" s="63">
        <f t="shared" si="114"/>
        <v>160100</v>
      </c>
      <c r="C351" s="82">
        <f t="shared" si="111"/>
        <v>160106</v>
      </c>
      <c r="D351" s="83" t="s">
        <v>157</v>
      </c>
      <c r="E351" s="92">
        <v>93663</v>
      </c>
      <c r="F351" s="85" t="s">
        <v>368</v>
      </c>
      <c r="G351" s="93" t="s">
        <v>45</v>
      </c>
      <c r="I351" s="94">
        <v>12</v>
      </c>
      <c r="J351" s="170"/>
      <c r="K351" s="170">
        <f t="shared" si="112"/>
        <v>0</v>
      </c>
      <c r="L351" s="184">
        <f t="shared" si="113"/>
        <v>0</v>
      </c>
      <c r="N351" s="95"/>
    </row>
    <row r="352" spans="1:15" ht="30" outlineLevel="2" x14ac:dyDescent="0.2">
      <c r="A352" s="62" t="e">
        <f>#REF!+1</f>
        <v>#REF!</v>
      </c>
      <c r="B352" s="63">
        <f t="shared" si="114"/>
        <v>160100</v>
      </c>
      <c r="C352" s="82">
        <f t="shared" si="111"/>
        <v>160107</v>
      </c>
      <c r="D352" s="83" t="s">
        <v>157</v>
      </c>
      <c r="E352" s="92">
        <v>93666</v>
      </c>
      <c r="F352" s="85" t="s">
        <v>369</v>
      </c>
      <c r="G352" s="93" t="s">
        <v>45</v>
      </c>
      <c r="I352" s="94">
        <v>8</v>
      </c>
      <c r="J352" s="170"/>
      <c r="K352" s="170">
        <f t="shared" si="112"/>
        <v>0</v>
      </c>
      <c r="L352" s="184">
        <f t="shared" si="113"/>
        <v>0</v>
      </c>
      <c r="N352" s="95"/>
    </row>
    <row r="353" spans="1:15" ht="30" outlineLevel="2" x14ac:dyDescent="0.2">
      <c r="A353" s="62" t="e">
        <f>#REF!+1</f>
        <v>#REF!</v>
      </c>
      <c r="B353" s="63">
        <f t="shared" si="114"/>
        <v>160100</v>
      </c>
      <c r="C353" s="82">
        <f t="shared" si="111"/>
        <v>160108</v>
      </c>
      <c r="D353" s="83" t="s">
        <v>157</v>
      </c>
      <c r="E353" s="92">
        <v>93668</v>
      </c>
      <c r="F353" s="85" t="s">
        <v>370</v>
      </c>
      <c r="G353" s="93" t="s">
        <v>45</v>
      </c>
      <c r="I353" s="94">
        <v>12</v>
      </c>
      <c r="J353" s="170"/>
      <c r="K353" s="170">
        <f t="shared" si="112"/>
        <v>0</v>
      </c>
      <c r="L353" s="184">
        <f t="shared" si="113"/>
        <v>0</v>
      </c>
      <c r="N353" s="95"/>
    </row>
    <row r="354" spans="1:15" ht="30" outlineLevel="2" x14ac:dyDescent="0.2">
      <c r="A354" s="62" t="e">
        <f>#REF!+1</f>
        <v>#REF!</v>
      </c>
      <c r="B354" s="63">
        <f t="shared" si="114"/>
        <v>160100</v>
      </c>
      <c r="C354" s="82">
        <f t="shared" si="111"/>
        <v>160109</v>
      </c>
      <c r="D354" s="83" t="s">
        <v>157</v>
      </c>
      <c r="E354" s="92">
        <v>93670</v>
      </c>
      <c r="F354" s="85" t="s">
        <v>371</v>
      </c>
      <c r="G354" s="93" t="s">
        <v>45</v>
      </c>
      <c r="I354" s="94">
        <v>12</v>
      </c>
      <c r="J354" s="170"/>
      <c r="K354" s="170">
        <f t="shared" si="112"/>
        <v>0</v>
      </c>
      <c r="L354" s="184">
        <f t="shared" si="113"/>
        <v>0</v>
      </c>
      <c r="N354" s="95"/>
    </row>
    <row r="355" spans="1:15" ht="30" outlineLevel="2" x14ac:dyDescent="0.2">
      <c r="A355" s="62" t="e">
        <f>#REF!+1</f>
        <v>#REF!</v>
      </c>
      <c r="B355" s="63">
        <f t="shared" si="114"/>
        <v>160100</v>
      </c>
      <c r="C355" s="82">
        <f t="shared" si="111"/>
        <v>160110</v>
      </c>
      <c r="D355" s="83" t="s">
        <v>157</v>
      </c>
      <c r="E355" s="92">
        <v>93671</v>
      </c>
      <c r="F355" s="85" t="s">
        <v>372</v>
      </c>
      <c r="G355" s="93" t="s">
        <v>45</v>
      </c>
      <c r="I355" s="94">
        <v>12</v>
      </c>
      <c r="J355" s="170"/>
      <c r="K355" s="170">
        <f t="shared" si="112"/>
        <v>0</v>
      </c>
      <c r="L355" s="184">
        <f t="shared" si="113"/>
        <v>0</v>
      </c>
      <c r="N355" s="95"/>
    </row>
    <row r="356" spans="1:15" ht="30" outlineLevel="2" x14ac:dyDescent="0.2">
      <c r="A356" s="62" t="e">
        <f>#REF!+1</f>
        <v>#REF!</v>
      </c>
      <c r="B356" s="63">
        <f t="shared" si="114"/>
        <v>160100</v>
      </c>
      <c r="C356" s="82">
        <f t="shared" si="111"/>
        <v>160111</v>
      </c>
      <c r="D356" s="83" t="s">
        <v>90</v>
      </c>
      <c r="E356" s="180">
        <v>3713770</v>
      </c>
      <c r="F356" s="85" t="s">
        <v>408</v>
      </c>
      <c r="G356" s="93" t="s">
        <v>45</v>
      </c>
      <c r="I356" s="94">
        <v>2</v>
      </c>
      <c r="J356" s="170"/>
      <c r="K356" s="170">
        <f t="shared" si="112"/>
        <v>0</v>
      </c>
      <c r="L356" s="184">
        <f t="shared" si="113"/>
        <v>0</v>
      </c>
      <c r="N356" s="95"/>
    </row>
    <row r="357" spans="1:15" ht="45" outlineLevel="2" x14ac:dyDescent="0.2">
      <c r="A357" s="62" t="e">
        <f>#REF!+1</f>
        <v>#REF!</v>
      </c>
      <c r="B357" s="63">
        <f t="shared" si="114"/>
        <v>160100</v>
      </c>
      <c r="C357" s="82">
        <f t="shared" si="111"/>
        <v>160112</v>
      </c>
      <c r="D357" s="83" t="s">
        <v>90</v>
      </c>
      <c r="E357" s="180">
        <v>3713720</v>
      </c>
      <c r="F357" s="85" t="s">
        <v>409</v>
      </c>
      <c r="G357" s="93" t="s">
        <v>45</v>
      </c>
      <c r="I357" s="94">
        <v>3</v>
      </c>
      <c r="J357" s="170"/>
      <c r="K357" s="170">
        <f t="shared" si="112"/>
        <v>0</v>
      </c>
      <c r="L357" s="184">
        <f t="shared" si="113"/>
        <v>0</v>
      </c>
      <c r="N357" s="95"/>
    </row>
    <row r="358" spans="1:15" ht="45" outlineLevel="2" x14ac:dyDescent="0.2">
      <c r="A358" s="62" t="e">
        <f>#REF!+1</f>
        <v>#REF!</v>
      </c>
      <c r="B358" s="63">
        <f t="shared" si="114"/>
        <v>160100</v>
      </c>
      <c r="C358" s="82">
        <f t="shared" si="111"/>
        <v>160113</v>
      </c>
      <c r="D358" s="83" t="s">
        <v>90</v>
      </c>
      <c r="E358" s="180">
        <v>3713730</v>
      </c>
      <c r="F358" s="85" t="s">
        <v>410</v>
      </c>
      <c r="G358" s="93" t="s">
        <v>45</v>
      </c>
      <c r="I358" s="94">
        <v>3</v>
      </c>
      <c r="J358" s="170"/>
      <c r="K358" s="170">
        <f t="shared" si="112"/>
        <v>0</v>
      </c>
      <c r="L358" s="184">
        <f t="shared" si="113"/>
        <v>0</v>
      </c>
      <c r="N358" s="95"/>
    </row>
    <row r="359" spans="1:15" ht="30" outlineLevel="2" x14ac:dyDescent="0.2">
      <c r="A359" s="62" t="e">
        <f>#REF!+1</f>
        <v>#REF!</v>
      </c>
      <c r="B359" s="63">
        <f t="shared" si="114"/>
        <v>160100</v>
      </c>
      <c r="C359" s="82">
        <f t="shared" si="111"/>
        <v>160114</v>
      </c>
      <c r="D359" s="83" t="s">
        <v>90</v>
      </c>
      <c r="E359" s="180">
        <v>3713660</v>
      </c>
      <c r="F359" s="85" t="s">
        <v>413</v>
      </c>
      <c r="G359" s="93" t="s">
        <v>45</v>
      </c>
      <c r="I359" s="94">
        <v>3</v>
      </c>
      <c r="J359" s="170"/>
      <c r="K359" s="170">
        <f t="shared" si="112"/>
        <v>0</v>
      </c>
      <c r="L359" s="184">
        <f t="shared" si="113"/>
        <v>0</v>
      </c>
      <c r="N359" s="95"/>
    </row>
    <row r="360" spans="1:15" ht="30" outlineLevel="2" x14ac:dyDescent="0.2">
      <c r="A360" s="62" t="e">
        <f>#REF!+1</f>
        <v>#REF!</v>
      </c>
      <c r="B360" s="63">
        <f t="shared" si="114"/>
        <v>160100</v>
      </c>
      <c r="C360" s="82">
        <f t="shared" si="111"/>
        <v>160115</v>
      </c>
      <c r="D360" s="83" t="s">
        <v>90</v>
      </c>
      <c r="E360" s="180">
        <v>3713650</v>
      </c>
      <c r="F360" s="85" t="s">
        <v>414</v>
      </c>
      <c r="G360" s="93" t="s">
        <v>45</v>
      </c>
      <c r="I360" s="94">
        <v>4</v>
      </c>
      <c r="J360" s="170"/>
      <c r="K360" s="170">
        <f t="shared" si="112"/>
        <v>0</v>
      </c>
      <c r="L360" s="184">
        <f t="shared" si="113"/>
        <v>0</v>
      </c>
      <c r="N360" s="95"/>
    </row>
    <row r="361" spans="1:15" ht="30" outlineLevel="2" x14ac:dyDescent="0.2">
      <c r="A361" s="62" t="e">
        <f>#REF!+1</f>
        <v>#REF!</v>
      </c>
      <c r="B361" s="63">
        <f t="shared" si="114"/>
        <v>160100</v>
      </c>
      <c r="C361" s="82">
        <f t="shared" si="111"/>
        <v>160116</v>
      </c>
      <c r="D361" s="83" t="s">
        <v>90</v>
      </c>
      <c r="E361" s="180">
        <v>3713640</v>
      </c>
      <c r="F361" s="85" t="s">
        <v>416</v>
      </c>
      <c r="G361" s="93" t="s">
        <v>45</v>
      </c>
      <c r="I361" s="94">
        <v>3</v>
      </c>
      <c r="J361" s="170"/>
      <c r="K361" s="170">
        <f t="shared" si="112"/>
        <v>0</v>
      </c>
      <c r="L361" s="184">
        <f t="shared" si="113"/>
        <v>0</v>
      </c>
      <c r="N361" s="95"/>
    </row>
    <row r="362" spans="1:15" ht="30" outlineLevel="2" x14ac:dyDescent="0.2">
      <c r="A362" s="62" t="e">
        <f>#REF!+1</f>
        <v>#REF!</v>
      </c>
      <c r="B362" s="63">
        <f t="shared" si="114"/>
        <v>160100</v>
      </c>
      <c r="C362" s="82">
        <f t="shared" si="111"/>
        <v>160117</v>
      </c>
      <c r="D362" s="83" t="s">
        <v>90</v>
      </c>
      <c r="E362" s="180">
        <v>3713630</v>
      </c>
      <c r="F362" s="85" t="s">
        <v>415</v>
      </c>
      <c r="G362" s="93" t="s">
        <v>45</v>
      </c>
      <c r="I362" s="94">
        <v>5</v>
      </c>
      <c r="J362" s="170"/>
      <c r="K362" s="170">
        <f t="shared" si="112"/>
        <v>0</v>
      </c>
      <c r="L362" s="184">
        <f t="shared" si="113"/>
        <v>0</v>
      </c>
      <c r="N362" s="95"/>
    </row>
    <row r="363" spans="1:15" ht="30" outlineLevel="2" x14ac:dyDescent="0.2">
      <c r="A363" s="62" t="e">
        <f>#REF!+1</f>
        <v>#REF!</v>
      </c>
      <c r="B363" s="63">
        <f t="shared" si="114"/>
        <v>160100</v>
      </c>
      <c r="C363" s="82">
        <f t="shared" si="111"/>
        <v>160118</v>
      </c>
      <c r="D363" s="83" t="s">
        <v>90</v>
      </c>
      <c r="E363" s="180">
        <v>3713600</v>
      </c>
      <c r="F363" s="85" t="s">
        <v>417</v>
      </c>
      <c r="G363" s="93" t="s">
        <v>45</v>
      </c>
      <c r="I363" s="94">
        <v>5</v>
      </c>
      <c r="J363" s="170"/>
      <c r="K363" s="170">
        <f t="shared" si="112"/>
        <v>0</v>
      </c>
      <c r="L363" s="184">
        <f t="shared" si="113"/>
        <v>0</v>
      </c>
      <c r="N363" s="95"/>
    </row>
    <row r="364" spans="1:15" ht="15" outlineLevel="2" x14ac:dyDescent="0.2">
      <c r="A364" s="62" t="e">
        <f>#REF!+1</f>
        <v>#REF!</v>
      </c>
      <c r="B364" s="63">
        <f t="shared" si="114"/>
        <v>160100</v>
      </c>
      <c r="C364" s="82">
        <f t="shared" si="111"/>
        <v>160119</v>
      </c>
      <c r="D364" s="83" t="s">
        <v>90</v>
      </c>
      <c r="E364" s="180">
        <v>3717080</v>
      </c>
      <c r="F364" s="85" t="s">
        <v>411</v>
      </c>
      <c r="G364" s="93" t="s">
        <v>45</v>
      </c>
      <c r="I364" s="94">
        <v>1</v>
      </c>
      <c r="J364" s="170"/>
      <c r="K364" s="170">
        <f t="shared" si="112"/>
        <v>0</v>
      </c>
      <c r="L364" s="184">
        <f t="shared" si="113"/>
        <v>0</v>
      </c>
      <c r="N364" s="95"/>
    </row>
    <row r="365" spans="1:15" ht="15" outlineLevel="2" x14ac:dyDescent="0.2">
      <c r="A365" s="62" t="e">
        <f>#REF!+1</f>
        <v>#REF!</v>
      </c>
      <c r="B365" s="63">
        <f t="shared" si="114"/>
        <v>160100</v>
      </c>
      <c r="C365" s="82">
        <f t="shared" si="111"/>
        <v>160120</v>
      </c>
      <c r="D365" s="83" t="s">
        <v>90</v>
      </c>
      <c r="E365" s="180">
        <v>4010150</v>
      </c>
      <c r="F365" s="135" t="s">
        <v>420</v>
      </c>
      <c r="G365" s="93" t="s">
        <v>58</v>
      </c>
      <c r="I365" s="94">
        <v>2</v>
      </c>
      <c r="J365" s="170"/>
      <c r="K365" s="170">
        <f t="shared" si="112"/>
        <v>0</v>
      </c>
      <c r="L365" s="184">
        <f t="shared" si="113"/>
        <v>0</v>
      </c>
      <c r="N365" s="95"/>
    </row>
    <row r="366" spans="1:15" ht="15" outlineLevel="2" x14ac:dyDescent="0.2">
      <c r="A366" s="62" t="e">
        <f>#REF!+1</f>
        <v>#REF!</v>
      </c>
      <c r="B366" s="63">
        <f t="shared" si="114"/>
        <v>160100</v>
      </c>
      <c r="C366" s="82">
        <f t="shared" si="111"/>
        <v>160121</v>
      </c>
      <c r="D366" s="83" t="s">
        <v>90</v>
      </c>
      <c r="E366" s="180">
        <v>4010140</v>
      </c>
      <c r="F366" s="135" t="s">
        <v>421</v>
      </c>
      <c r="G366" s="93" t="s">
        <v>58</v>
      </c>
      <c r="I366" s="94">
        <v>3</v>
      </c>
      <c r="J366" s="170"/>
      <c r="K366" s="170">
        <f t="shared" si="112"/>
        <v>0</v>
      </c>
      <c r="L366" s="184">
        <f t="shared" si="113"/>
        <v>0</v>
      </c>
      <c r="N366" s="95"/>
    </row>
    <row r="367" spans="1:15" ht="15" outlineLevel="2" x14ac:dyDescent="0.2">
      <c r="A367" s="62" t="e">
        <f>#REF!+1</f>
        <v>#REF!</v>
      </c>
      <c r="B367" s="63">
        <f t="shared" si="114"/>
        <v>160100</v>
      </c>
      <c r="C367" s="82">
        <f t="shared" si="111"/>
        <v>160122</v>
      </c>
      <c r="D367" s="83" t="s">
        <v>90</v>
      </c>
      <c r="E367" s="180">
        <v>4010130</v>
      </c>
      <c r="F367" s="135" t="s">
        <v>422</v>
      </c>
      <c r="G367" s="93" t="s">
        <v>58</v>
      </c>
      <c r="I367" s="94">
        <v>3</v>
      </c>
      <c r="J367" s="170"/>
      <c r="K367" s="170">
        <f t="shared" si="112"/>
        <v>0</v>
      </c>
      <c r="L367" s="184">
        <f t="shared" si="113"/>
        <v>0</v>
      </c>
      <c r="N367" s="95"/>
    </row>
    <row r="368" spans="1:15" ht="30" customHeight="1" outlineLevel="1" x14ac:dyDescent="0.2">
      <c r="A368" s="62" t="e">
        <f>#REF!+1</f>
        <v>#REF!</v>
      </c>
      <c r="B368" s="63">
        <f>B346</f>
        <v>160100</v>
      </c>
      <c r="C368" s="96" t="s">
        <v>0</v>
      </c>
      <c r="D368" s="47">
        <f>C343</f>
        <v>160000</v>
      </c>
      <c r="E368" s="48" t="s">
        <v>13</v>
      </c>
      <c r="F368" s="97">
        <f>B368</f>
        <v>160100</v>
      </c>
      <c r="G368" s="15"/>
      <c r="H368" s="3"/>
      <c r="I368" s="52" t="s">
        <v>0</v>
      </c>
      <c r="J368" s="171"/>
      <c r="K368" s="171">
        <f>SUMIF(B$9:B367,B368,K$9:K367)</f>
        <v>0</v>
      </c>
      <c r="L368" s="185">
        <f t="shared" si="113"/>
        <v>0</v>
      </c>
      <c r="N368" s="98"/>
      <c r="O368" s="3"/>
    </row>
    <row r="369" spans="1:15" ht="8.1" customHeight="1" outlineLevel="1" x14ac:dyDescent="0.2">
      <c r="C369" s="82" t="s">
        <v>0</v>
      </c>
      <c r="D369" s="83"/>
      <c r="E369" s="84" t="s">
        <v>28</v>
      </c>
      <c r="F369" s="85"/>
      <c r="G369" s="86"/>
      <c r="I369" s="87" t="s">
        <v>0</v>
      </c>
      <c r="J369" s="170"/>
      <c r="K369" s="170"/>
      <c r="L369" s="186"/>
      <c r="N369" s="88"/>
    </row>
    <row r="370" spans="1:15" s="91" customFormat="1" ht="30" customHeight="1" outlineLevel="1" x14ac:dyDescent="0.25">
      <c r="A370" s="62">
        <f>A369+1</f>
        <v>1</v>
      </c>
      <c r="B370" s="89">
        <f>C370</f>
        <v>160200</v>
      </c>
      <c r="C370" s="90">
        <f>C345+100</f>
        <v>160200</v>
      </c>
      <c r="D370" s="43" t="s">
        <v>0</v>
      </c>
      <c r="E370" s="44" t="s">
        <v>0</v>
      </c>
      <c r="F370" s="49" t="s">
        <v>254</v>
      </c>
      <c r="G370" s="45"/>
      <c r="H370" s="1"/>
      <c r="I370" s="51" t="s">
        <v>0</v>
      </c>
      <c r="J370" s="168"/>
      <c r="K370" s="168"/>
      <c r="L370" s="187"/>
      <c r="M370" s="1"/>
      <c r="N370" s="46"/>
      <c r="O370" s="1"/>
    </row>
    <row r="371" spans="1:15" ht="30" outlineLevel="2" x14ac:dyDescent="0.2">
      <c r="A371" s="62" t="e">
        <f>#REF!+1</f>
        <v>#REF!</v>
      </c>
      <c r="B371" s="63">
        <f>B370</f>
        <v>160200</v>
      </c>
      <c r="C371" s="82">
        <f>C370+1</f>
        <v>160201</v>
      </c>
      <c r="D371" s="83" t="s">
        <v>157</v>
      </c>
      <c r="E371" s="92" t="s">
        <v>159</v>
      </c>
      <c r="F371" s="85" t="s">
        <v>264</v>
      </c>
      <c r="G371" s="93" t="s">
        <v>53</v>
      </c>
      <c r="I371" s="94">
        <v>809</v>
      </c>
      <c r="J371" s="170"/>
      <c r="K371" s="170">
        <f t="shared" ref="K371:K387" si="115">ROUND(J371*I371,2)</f>
        <v>0</v>
      </c>
      <c r="L371" s="184">
        <f t="shared" ref="L371:L388" si="116">IFERROR(K371/$K$1021,0)</f>
        <v>0</v>
      </c>
      <c r="N371" s="95"/>
    </row>
    <row r="372" spans="1:15" ht="30" outlineLevel="2" x14ac:dyDescent="0.2">
      <c r="A372" s="62" t="e">
        <f>#REF!+1</f>
        <v>#REF!</v>
      </c>
      <c r="B372" s="63">
        <f t="shared" ref="B372:B380" si="117">B371</f>
        <v>160200</v>
      </c>
      <c r="C372" s="82">
        <f t="shared" ref="C372:C387" si="118">C371+1</f>
        <v>160202</v>
      </c>
      <c r="D372" s="83" t="s">
        <v>157</v>
      </c>
      <c r="E372" s="92" t="s">
        <v>258</v>
      </c>
      <c r="F372" s="85" t="s">
        <v>263</v>
      </c>
      <c r="G372" s="93" t="s">
        <v>53</v>
      </c>
      <c r="I372" s="94">
        <v>320</v>
      </c>
      <c r="J372" s="170"/>
      <c r="K372" s="170">
        <f t="shared" si="115"/>
        <v>0</v>
      </c>
      <c r="L372" s="184">
        <f t="shared" si="116"/>
        <v>0</v>
      </c>
      <c r="N372" s="95"/>
    </row>
    <row r="373" spans="1:15" ht="30" outlineLevel="2" x14ac:dyDescent="0.2">
      <c r="A373" s="62" t="e">
        <f>#REF!+1</f>
        <v>#REF!</v>
      </c>
      <c r="B373" s="63">
        <f t="shared" si="117"/>
        <v>160200</v>
      </c>
      <c r="C373" s="82">
        <f t="shared" si="118"/>
        <v>160203</v>
      </c>
      <c r="D373" s="83" t="s">
        <v>157</v>
      </c>
      <c r="E373" s="92" t="s">
        <v>158</v>
      </c>
      <c r="F373" s="85" t="s">
        <v>262</v>
      </c>
      <c r="G373" s="93" t="s">
        <v>53</v>
      </c>
      <c r="I373" s="94">
        <v>16310</v>
      </c>
      <c r="J373" s="170"/>
      <c r="K373" s="170">
        <f t="shared" si="115"/>
        <v>0</v>
      </c>
      <c r="L373" s="184">
        <f t="shared" si="116"/>
        <v>0</v>
      </c>
      <c r="N373" s="95"/>
    </row>
    <row r="374" spans="1:15" ht="30" outlineLevel="2" x14ac:dyDescent="0.2">
      <c r="A374" s="62" t="e">
        <f>#REF!+1</f>
        <v>#REF!</v>
      </c>
      <c r="B374" s="63">
        <f t="shared" si="117"/>
        <v>160200</v>
      </c>
      <c r="C374" s="82">
        <f t="shared" si="118"/>
        <v>160204</v>
      </c>
      <c r="D374" s="83" t="s">
        <v>157</v>
      </c>
      <c r="E374" s="92" t="s">
        <v>155</v>
      </c>
      <c r="F374" s="85" t="s">
        <v>261</v>
      </c>
      <c r="G374" s="93" t="s">
        <v>53</v>
      </c>
      <c r="I374" s="94">
        <v>4100</v>
      </c>
      <c r="J374" s="170"/>
      <c r="K374" s="170">
        <f t="shared" si="115"/>
        <v>0</v>
      </c>
      <c r="L374" s="184">
        <f t="shared" si="116"/>
        <v>0</v>
      </c>
      <c r="N374" s="95"/>
    </row>
    <row r="375" spans="1:15" ht="30" outlineLevel="2" x14ac:dyDescent="0.2">
      <c r="A375" s="62" t="e">
        <f>#REF!+1</f>
        <v>#REF!</v>
      </c>
      <c r="B375" s="63">
        <f t="shared" si="117"/>
        <v>160200</v>
      </c>
      <c r="C375" s="82">
        <f t="shared" si="118"/>
        <v>160205</v>
      </c>
      <c r="D375" s="83" t="s">
        <v>157</v>
      </c>
      <c r="E375" s="92" t="s">
        <v>259</v>
      </c>
      <c r="F375" s="85" t="s">
        <v>260</v>
      </c>
      <c r="G375" s="93" t="s">
        <v>53</v>
      </c>
      <c r="I375" s="94">
        <v>2506</v>
      </c>
      <c r="J375" s="170"/>
      <c r="K375" s="170">
        <f t="shared" si="115"/>
        <v>0</v>
      </c>
      <c r="L375" s="184">
        <f t="shared" si="116"/>
        <v>0</v>
      </c>
      <c r="N375" s="95"/>
    </row>
    <row r="376" spans="1:15" ht="30" outlineLevel="2" x14ac:dyDescent="0.2">
      <c r="A376" s="62" t="e">
        <f>#REF!+1</f>
        <v>#REF!</v>
      </c>
      <c r="B376" s="63">
        <f t="shared" si="117"/>
        <v>160200</v>
      </c>
      <c r="C376" s="82">
        <f t="shared" si="118"/>
        <v>160206</v>
      </c>
      <c r="D376" s="83" t="s">
        <v>157</v>
      </c>
      <c r="E376" s="92" t="s">
        <v>265</v>
      </c>
      <c r="F376" s="85" t="s">
        <v>266</v>
      </c>
      <c r="G376" s="93" t="s">
        <v>53</v>
      </c>
      <c r="I376" s="94">
        <v>5</v>
      </c>
      <c r="J376" s="170"/>
      <c r="K376" s="170">
        <f t="shared" si="115"/>
        <v>0</v>
      </c>
      <c r="L376" s="184">
        <f t="shared" si="116"/>
        <v>0</v>
      </c>
      <c r="N376" s="95"/>
    </row>
    <row r="377" spans="1:15" ht="30" outlineLevel="2" x14ac:dyDescent="0.2">
      <c r="A377" s="62" t="e">
        <f>#REF!+1</f>
        <v>#REF!</v>
      </c>
      <c r="B377" s="63">
        <f t="shared" si="117"/>
        <v>160200</v>
      </c>
      <c r="C377" s="82">
        <f t="shared" si="118"/>
        <v>160207</v>
      </c>
      <c r="D377" s="83" t="s">
        <v>157</v>
      </c>
      <c r="E377" s="92" t="s">
        <v>188</v>
      </c>
      <c r="F377" s="85" t="s">
        <v>267</v>
      </c>
      <c r="G377" s="93" t="s">
        <v>53</v>
      </c>
      <c r="I377" s="94">
        <v>7</v>
      </c>
      <c r="J377" s="170"/>
      <c r="K377" s="170">
        <f t="shared" si="115"/>
        <v>0</v>
      </c>
      <c r="L377" s="184">
        <f t="shared" si="116"/>
        <v>0</v>
      </c>
      <c r="N377" s="95"/>
    </row>
    <row r="378" spans="1:15" ht="30" outlineLevel="2" x14ac:dyDescent="0.2">
      <c r="A378" s="62" t="e">
        <f>#REF!+1</f>
        <v>#REF!</v>
      </c>
      <c r="B378" s="63">
        <f t="shared" si="117"/>
        <v>160200</v>
      </c>
      <c r="C378" s="82">
        <f t="shared" si="118"/>
        <v>160208</v>
      </c>
      <c r="D378" s="83" t="s">
        <v>157</v>
      </c>
      <c r="E378" s="92" t="s">
        <v>183</v>
      </c>
      <c r="F378" s="85" t="s">
        <v>268</v>
      </c>
      <c r="G378" s="93" t="s">
        <v>53</v>
      </c>
      <c r="I378" s="94">
        <v>11</v>
      </c>
      <c r="J378" s="170"/>
      <c r="K378" s="170">
        <f t="shared" si="115"/>
        <v>0</v>
      </c>
      <c r="L378" s="184">
        <f t="shared" si="116"/>
        <v>0</v>
      </c>
      <c r="N378" s="95"/>
    </row>
    <row r="379" spans="1:15" ht="30" outlineLevel="2" x14ac:dyDescent="0.2">
      <c r="A379" s="62" t="e">
        <f>#REF!+1</f>
        <v>#REF!</v>
      </c>
      <c r="B379" s="63">
        <f t="shared" si="117"/>
        <v>160200</v>
      </c>
      <c r="C379" s="82">
        <f t="shared" si="118"/>
        <v>160209</v>
      </c>
      <c r="D379" s="83" t="s">
        <v>157</v>
      </c>
      <c r="E379" s="92" t="s">
        <v>184</v>
      </c>
      <c r="F379" s="85" t="s">
        <v>269</v>
      </c>
      <c r="G379" s="93" t="s">
        <v>53</v>
      </c>
      <c r="I379" s="94">
        <v>6</v>
      </c>
      <c r="J379" s="170"/>
      <c r="K379" s="170">
        <f t="shared" si="115"/>
        <v>0</v>
      </c>
      <c r="L379" s="184">
        <f t="shared" si="116"/>
        <v>0</v>
      </c>
      <c r="N379" s="95"/>
    </row>
    <row r="380" spans="1:15" ht="30" outlineLevel="2" x14ac:dyDescent="0.2">
      <c r="A380" s="62" t="e">
        <f>#REF!+1</f>
        <v>#REF!</v>
      </c>
      <c r="B380" s="63">
        <f t="shared" si="117"/>
        <v>160200</v>
      </c>
      <c r="C380" s="82">
        <f t="shared" si="118"/>
        <v>160210</v>
      </c>
      <c r="D380" s="83" t="s">
        <v>157</v>
      </c>
      <c r="E380" s="92" t="s">
        <v>361</v>
      </c>
      <c r="F380" s="85" t="s">
        <v>360</v>
      </c>
      <c r="G380" s="93" t="s">
        <v>53</v>
      </c>
      <c r="I380" s="94">
        <v>85</v>
      </c>
      <c r="J380" s="170"/>
      <c r="K380" s="170">
        <f t="shared" si="115"/>
        <v>0</v>
      </c>
      <c r="L380" s="184">
        <f t="shared" si="116"/>
        <v>0</v>
      </c>
      <c r="N380" s="95"/>
    </row>
    <row r="381" spans="1:15" ht="30" outlineLevel="2" x14ac:dyDescent="0.2">
      <c r="A381" s="62" t="e">
        <f>#REF!+1</f>
        <v>#REF!</v>
      </c>
      <c r="B381" s="63">
        <f>B379</f>
        <v>160200</v>
      </c>
      <c r="C381" s="82">
        <f t="shared" si="118"/>
        <v>160211</v>
      </c>
      <c r="D381" s="83" t="s">
        <v>157</v>
      </c>
      <c r="E381" s="92" t="s">
        <v>366</v>
      </c>
      <c r="F381" s="85" t="s">
        <v>365</v>
      </c>
      <c r="G381" s="93" t="s">
        <v>53</v>
      </c>
      <c r="I381" s="94">
        <v>700</v>
      </c>
      <c r="J381" s="170"/>
      <c r="K381" s="170">
        <f t="shared" si="115"/>
        <v>0</v>
      </c>
      <c r="L381" s="184">
        <f t="shared" si="116"/>
        <v>0</v>
      </c>
      <c r="N381" s="95"/>
    </row>
    <row r="382" spans="1:15" ht="30" outlineLevel="2" x14ac:dyDescent="0.2">
      <c r="A382" s="62" t="e">
        <f>#REF!+1</f>
        <v>#REF!</v>
      </c>
      <c r="B382" s="63">
        <f>B380</f>
        <v>160200</v>
      </c>
      <c r="C382" s="82">
        <f t="shared" si="118"/>
        <v>160212</v>
      </c>
      <c r="D382" s="83" t="s">
        <v>157</v>
      </c>
      <c r="E382" s="92">
        <v>92998</v>
      </c>
      <c r="F382" s="85" t="s">
        <v>362</v>
      </c>
      <c r="G382" s="93" t="s">
        <v>53</v>
      </c>
      <c r="I382" s="94">
        <v>3760</v>
      </c>
      <c r="J382" s="170"/>
      <c r="K382" s="170">
        <f t="shared" si="115"/>
        <v>0</v>
      </c>
      <c r="L382" s="184">
        <f t="shared" si="116"/>
        <v>0</v>
      </c>
      <c r="N382" s="95"/>
    </row>
    <row r="383" spans="1:15" ht="30" outlineLevel="2" x14ac:dyDescent="0.2">
      <c r="A383" s="62" t="e">
        <f>#REF!+1</f>
        <v>#REF!</v>
      </c>
      <c r="B383" s="63">
        <f>B381</f>
        <v>160200</v>
      </c>
      <c r="C383" s="82">
        <f t="shared" si="118"/>
        <v>160213</v>
      </c>
      <c r="D383" s="83" t="s">
        <v>157</v>
      </c>
      <c r="E383" s="92" t="s">
        <v>364</v>
      </c>
      <c r="F383" s="85" t="s">
        <v>363</v>
      </c>
      <c r="G383" s="93" t="s">
        <v>53</v>
      </c>
      <c r="I383" s="94">
        <v>270</v>
      </c>
      <c r="J383" s="170"/>
      <c r="K383" s="170">
        <f t="shared" si="115"/>
        <v>0</v>
      </c>
      <c r="L383" s="184">
        <f t="shared" si="116"/>
        <v>0</v>
      </c>
      <c r="N383" s="95"/>
    </row>
    <row r="384" spans="1:15" ht="15" outlineLevel="2" x14ac:dyDescent="0.2">
      <c r="A384" s="62" t="e">
        <f>#REF!+1</f>
        <v>#REF!</v>
      </c>
      <c r="B384" s="63">
        <f>B381</f>
        <v>160200</v>
      </c>
      <c r="C384" s="82">
        <f t="shared" si="118"/>
        <v>160214</v>
      </c>
      <c r="D384" s="83" t="s">
        <v>90</v>
      </c>
      <c r="E384" s="180">
        <v>3904070</v>
      </c>
      <c r="F384" s="136" t="s">
        <v>455</v>
      </c>
      <c r="G384" s="93" t="s">
        <v>53</v>
      </c>
      <c r="I384" s="94">
        <v>70</v>
      </c>
      <c r="J384" s="170"/>
      <c r="K384" s="170">
        <f t="shared" si="115"/>
        <v>0</v>
      </c>
      <c r="L384" s="184">
        <f t="shared" si="116"/>
        <v>0</v>
      </c>
      <c r="N384" s="95"/>
    </row>
    <row r="385" spans="1:15" ht="15" outlineLevel="2" x14ac:dyDescent="0.2">
      <c r="A385" s="62" t="e">
        <f>#REF!+1</f>
        <v>#REF!</v>
      </c>
      <c r="B385" s="63">
        <f>B381</f>
        <v>160200</v>
      </c>
      <c r="C385" s="82">
        <f t="shared" si="118"/>
        <v>160215</v>
      </c>
      <c r="D385" s="83" t="s">
        <v>90</v>
      </c>
      <c r="E385" s="180">
        <v>3904080</v>
      </c>
      <c r="F385" s="136" t="s">
        <v>454</v>
      </c>
      <c r="G385" s="93" t="s">
        <v>53</v>
      </c>
      <c r="I385" s="94">
        <v>700</v>
      </c>
      <c r="J385" s="170"/>
      <c r="K385" s="170">
        <f t="shared" si="115"/>
        <v>0</v>
      </c>
      <c r="L385" s="184">
        <f t="shared" si="116"/>
        <v>0</v>
      </c>
      <c r="N385" s="95"/>
    </row>
    <row r="386" spans="1:15" ht="30" outlineLevel="2" x14ac:dyDescent="0.2">
      <c r="A386" s="62" t="e">
        <f>#REF!+1</f>
        <v>#REF!</v>
      </c>
      <c r="B386" s="63">
        <f>B376</f>
        <v>160200</v>
      </c>
      <c r="C386" s="82">
        <f t="shared" si="118"/>
        <v>160216</v>
      </c>
      <c r="D386" s="83" t="s">
        <v>90</v>
      </c>
      <c r="E386" s="180">
        <v>3908020</v>
      </c>
      <c r="F386" s="85" t="s">
        <v>418</v>
      </c>
      <c r="G386" s="93" t="s">
        <v>53</v>
      </c>
      <c r="I386" s="94">
        <v>3517.5</v>
      </c>
      <c r="J386" s="170"/>
      <c r="K386" s="170">
        <f t="shared" si="115"/>
        <v>0</v>
      </c>
      <c r="L386" s="184">
        <f t="shared" si="116"/>
        <v>0</v>
      </c>
      <c r="N386" s="95"/>
    </row>
    <row r="387" spans="1:15" ht="30" outlineLevel="2" x14ac:dyDescent="0.2">
      <c r="A387" s="62" t="e">
        <f>#REF!+1</f>
        <v>#REF!</v>
      </c>
      <c r="B387" s="63">
        <f>B382</f>
        <v>160200</v>
      </c>
      <c r="C387" s="82">
        <f t="shared" si="118"/>
        <v>160217</v>
      </c>
      <c r="D387" s="83" t="s">
        <v>90</v>
      </c>
      <c r="E387" s="180">
        <v>3912050</v>
      </c>
      <c r="F387" s="136" t="s">
        <v>458</v>
      </c>
      <c r="G387" s="93" t="s">
        <v>53</v>
      </c>
      <c r="I387" s="94">
        <v>150</v>
      </c>
      <c r="J387" s="170"/>
      <c r="K387" s="170">
        <f t="shared" si="115"/>
        <v>0</v>
      </c>
      <c r="L387" s="184">
        <f t="shared" si="116"/>
        <v>0</v>
      </c>
      <c r="N387" s="95"/>
    </row>
    <row r="388" spans="1:15" ht="30" customHeight="1" outlineLevel="1" x14ac:dyDescent="0.2">
      <c r="A388" s="62" t="e">
        <f>#REF!+1</f>
        <v>#REF!</v>
      </c>
      <c r="B388" s="63">
        <f>B379</f>
        <v>160200</v>
      </c>
      <c r="C388" s="96" t="s">
        <v>0</v>
      </c>
      <c r="D388" s="47">
        <f>C343</f>
        <v>160000</v>
      </c>
      <c r="E388" s="48" t="s">
        <v>13</v>
      </c>
      <c r="F388" s="97">
        <f>B388</f>
        <v>160200</v>
      </c>
      <c r="G388" s="15"/>
      <c r="H388" s="3"/>
      <c r="I388" s="52" t="s">
        <v>0</v>
      </c>
      <c r="J388" s="171"/>
      <c r="K388" s="171">
        <f>SUMIF(B$9:B387,B388,K$9:K387)</f>
        <v>0</v>
      </c>
      <c r="L388" s="185">
        <f t="shared" si="116"/>
        <v>0</v>
      </c>
      <c r="N388" s="98"/>
      <c r="O388" s="3"/>
    </row>
    <row r="389" spans="1:15" ht="8.1" customHeight="1" outlineLevel="1" x14ac:dyDescent="0.2">
      <c r="C389" s="82" t="s">
        <v>0</v>
      </c>
      <c r="D389" s="83"/>
      <c r="E389" s="84" t="s">
        <v>28</v>
      </c>
      <c r="F389" s="85"/>
      <c r="G389" s="86"/>
      <c r="I389" s="87" t="s">
        <v>0</v>
      </c>
      <c r="J389" s="170"/>
      <c r="K389" s="170"/>
      <c r="L389" s="186"/>
      <c r="N389" s="88"/>
    </row>
    <row r="390" spans="1:15" s="91" customFormat="1" ht="30" customHeight="1" outlineLevel="1" x14ac:dyDescent="0.25">
      <c r="A390" s="62" t="e">
        <f>#REF!+1</f>
        <v>#REF!</v>
      </c>
      <c r="B390" s="89">
        <f>C390</f>
        <v>160300</v>
      </c>
      <c r="C390" s="90">
        <f>C370+100</f>
        <v>160300</v>
      </c>
      <c r="D390" s="43" t="s">
        <v>0</v>
      </c>
      <c r="E390" s="44" t="s">
        <v>0</v>
      </c>
      <c r="F390" s="49" t="s">
        <v>284</v>
      </c>
      <c r="G390" s="45"/>
      <c r="H390" s="1"/>
      <c r="I390" s="51" t="s">
        <v>0</v>
      </c>
      <c r="J390" s="168"/>
      <c r="K390" s="168"/>
      <c r="L390" s="187"/>
      <c r="M390" s="1"/>
      <c r="N390" s="46"/>
      <c r="O390" s="1"/>
    </row>
    <row r="391" spans="1:15" ht="30" outlineLevel="2" x14ac:dyDescent="0.2">
      <c r="A391" s="62" t="e">
        <f>#REF!+1</f>
        <v>#REF!</v>
      </c>
      <c r="B391" s="63">
        <f>B390</f>
        <v>160300</v>
      </c>
      <c r="C391" s="82">
        <f>C390+1</f>
        <v>160301</v>
      </c>
      <c r="D391" s="83" t="s">
        <v>90</v>
      </c>
      <c r="E391" s="180">
        <v>3801040</v>
      </c>
      <c r="F391" s="85" t="s">
        <v>54</v>
      </c>
      <c r="G391" s="93" t="s">
        <v>55</v>
      </c>
      <c r="I391" s="94">
        <v>300</v>
      </c>
      <c r="J391" s="170"/>
      <c r="K391" s="170">
        <f>ROUND(J391*I391,2)</f>
        <v>0</v>
      </c>
      <c r="L391" s="184">
        <f t="shared" ref="L391:L451" si="119">IFERROR(K391/$K$1021,0)</f>
        <v>0</v>
      </c>
      <c r="N391" s="95"/>
    </row>
    <row r="392" spans="1:15" ht="30" outlineLevel="2" x14ac:dyDescent="0.2">
      <c r="A392" s="62" t="e">
        <f>#REF!+1</f>
        <v>#REF!</v>
      </c>
      <c r="B392" s="63">
        <f t="shared" ref="B392:B408" si="120">B391</f>
        <v>160300</v>
      </c>
      <c r="C392" s="82">
        <f>C391+1</f>
        <v>160302</v>
      </c>
      <c r="D392" s="83" t="s">
        <v>90</v>
      </c>
      <c r="E392" s="180">
        <v>3801060</v>
      </c>
      <c r="F392" s="85" t="s">
        <v>423</v>
      </c>
      <c r="G392" s="93" t="s">
        <v>55</v>
      </c>
      <c r="I392" s="94">
        <v>300</v>
      </c>
      <c r="J392" s="170"/>
      <c r="K392" s="170">
        <f>ROUND(J392*I392,2)</f>
        <v>0</v>
      </c>
      <c r="L392" s="184">
        <f t="shared" si="119"/>
        <v>0</v>
      </c>
      <c r="N392" s="95"/>
    </row>
    <row r="393" spans="1:15" ht="30" outlineLevel="2" x14ac:dyDescent="0.2">
      <c r="A393" s="62" t="e">
        <f>#REF!+1</f>
        <v>#REF!</v>
      </c>
      <c r="B393" s="63">
        <f t="shared" si="120"/>
        <v>160300</v>
      </c>
      <c r="C393" s="82">
        <f t="shared" ref="C393:C450" si="121">C392+1</f>
        <v>160303</v>
      </c>
      <c r="D393" s="83" t="s">
        <v>157</v>
      </c>
      <c r="E393" s="92" t="s">
        <v>141</v>
      </c>
      <c r="F393" s="85" t="s">
        <v>506</v>
      </c>
      <c r="G393" s="93" t="s">
        <v>55</v>
      </c>
      <c r="I393" s="94">
        <v>20</v>
      </c>
      <c r="J393" s="170"/>
      <c r="K393" s="170">
        <f t="shared" ref="K393:K450" si="122">ROUND(J393*I393,2)</f>
        <v>0</v>
      </c>
      <c r="L393" s="184">
        <f t="shared" si="119"/>
        <v>0</v>
      </c>
      <c r="N393" s="95"/>
    </row>
    <row r="394" spans="1:15" ht="30" outlineLevel="2" x14ac:dyDescent="0.2">
      <c r="A394" s="62" t="e">
        <f>#REF!+1</f>
        <v>#REF!</v>
      </c>
      <c r="B394" s="63">
        <f t="shared" si="120"/>
        <v>160300</v>
      </c>
      <c r="C394" s="82">
        <f t="shared" si="121"/>
        <v>160304</v>
      </c>
      <c r="D394" s="83" t="s">
        <v>157</v>
      </c>
      <c r="E394" s="92" t="s">
        <v>142</v>
      </c>
      <c r="F394" s="85" t="s">
        <v>56</v>
      </c>
      <c r="G394" s="93" t="s">
        <v>55</v>
      </c>
      <c r="I394" s="94">
        <v>19</v>
      </c>
      <c r="J394" s="170"/>
      <c r="K394" s="170">
        <f t="shared" si="122"/>
        <v>0</v>
      </c>
      <c r="L394" s="184">
        <f t="shared" si="119"/>
        <v>0</v>
      </c>
      <c r="N394" s="95"/>
    </row>
    <row r="395" spans="1:15" ht="30" outlineLevel="2" x14ac:dyDescent="0.2">
      <c r="A395" s="62" t="e">
        <f>#REF!+1</f>
        <v>#REF!</v>
      </c>
      <c r="B395" s="63">
        <f t="shared" si="120"/>
        <v>160300</v>
      </c>
      <c r="C395" s="82">
        <f t="shared" si="121"/>
        <v>160305</v>
      </c>
      <c r="D395" s="83" t="s">
        <v>90</v>
      </c>
      <c r="E395" s="180">
        <v>3804100</v>
      </c>
      <c r="F395" s="85" t="s">
        <v>143</v>
      </c>
      <c r="G395" s="93" t="s">
        <v>55</v>
      </c>
      <c r="I395" s="94">
        <v>94</v>
      </c>
      <c r="J395" s="170"/>
      <c r="K395" s="170">
        <f t="shared" si="122"/>
        <v>0</v>
      </c>
      <c r="L395" s="184">
        <f t="shared" si="119"/>
        <v>0</v>
      </c>
      <c r="N395" s="95"/>
    </row>
    <row r="396" spans="1:15" ht="30" outlineLevel="2" x14ac:dyDescent="0.2">
      <c r="A396" s="62" t="e">
        <f>#REF!+1</f>
        <v>#REF!</v>
      </c>
      <c r="B396" s="63">
        <f t="shared" si="120"/>
        <v>160300</v>
      </c>
      <c r="C396" s="82">
        <f t="shared" si="121"/>
        <v>160306</v>
      </c>
      <c r="D396" s="83" t="s">
        <v>90</v>
      </c>
      <c r="E396" s="180">
        <v>3804120</v>
      </c>
      <c r="F396" s="85" t="s">
        <v>144</v>
      </c>
      <c r="G396" s="93" t="s">
        <v>55</v>
      </c>
      <c r="I396" s="94">
        <v>199</v>
      </c>
      <c r="J396" s="170"/>
      <c r="K396" s="170">
        <f t="shared" si="122"/>
        <v>0</v>
      </c>
      <c r="L396" s="184">
        <f t="shared" si="119"/>
        <v>0</v>
      </c>
      <c r="N396" s="95"/>
    </row>
    <row r="397" spans="1:15" ht="30" outlineLevel="2" x14ac:dyDescent="0.2">
      <c r="A397" s="62" t="e">
        <f>#REF!+1</f>
        <v>#REF!</v>
      </c>
      <c r="B397" s="63">
        <f t="shared" si="120"/>
        <v>160300</v>
      </c>
      <c r="C397" s="82">
        <f t="shared" si="121"/>
        <v>160307</v>
      </c>
      <c r="D397" s="83" t="s">
        <v>90</v>
      </c>
      <c r="E397" s="180">
        <v>3804140</v>
      </c>
      <c r="F397" s="85" t="s">
        <v>145</v>
      </c>
      <c r="G397" s="93" t="s">
        <v>55</v>
      </c>
      <c r="I397" s="94">
        <v>30</v>
      </c>
      <c r="J397" s="170"/>
      <c r="K397" s="170">
        <f t="shared" si="122"/>
        <v>0</v>
      </c>
      <c r="L397" s="184">
        <f t="shared" si="119"/>
        <v>0</v>
      </c>
      <c r="N397" s="95"/>
    </row>
    <row r="398" spans="1:15" ht="30" outlineLevel="2" x14ac:dyDescent="0.2">
      <c r="A398" s="62" t="e">
        <f>#REF!+1</f>
        <v>#REF!</v>
      </c>
      <c r="B398" s="63">
        <f>B396</f>
        <v>160300</v>
      </c>
      <c r="C398" s="82">
        <f t="shared" si="121"/>
        <v>160308</v>
      </c>
      <c r="D398" s="83" t="s">
        <v>90</v>
      </c>
      <c r="E398" s="180">
        <v>3804180</v>
      </c>
      <c r="F398" s="85" t="s">
        <v>374</v>
      </c>
      <c r="G398" s="93" t="s">
        <v>55</v>
      </c>
      <c r="I398" s="94">
        <v>172</v>
      </c>
      <c r="J398" s="170"/>
      <c r="K398" s="170">
        <f t="shared" si="122"/>
        <v>0</v>
      </c>
      <c r="L398" s="184">
        <f t="shared" si="119"/>
        <v>0</v>
      </c>
      <c r="N398" s="95"/>
    </row>
    <row r="399" spans="1:15" ht="30" outlineLevel="2" x14ac:dyDescent="0.2">
      <c r="A399" s="62" t="e">
        <f>#REF!+1</f>
        <v>#REF!</v>
      </c>
      <c r="B399" s="63">
        <f>B397</f>
        <v>160300</v>
      </c>
      <c r="C399" s="82">
        <f t="shared" si="121"/>
        <v>160309</v>
      </c>
      <c r="D399" s="83" t="s">
        <v>90</v>
      </c>
      <c r="E399" s="180">
        <v>3813040</v>
      </c>
      <c r="F399" s="85" t="s">
        <v>436</v>
      </c>
      <c r="G399" s="93" t="s">
        <v>55</v>
      </c>
      <c r="I399" s="94">
        <v>2320</v>
      </c>
      <c r="J399" s="170"/>
      <c r="K399" s="170">
        <f t="shared" si="122"/>
        <v>0</v>
      </c>
      <c r="L399" s="184">
        <f t="shared" si="119"/>
        <v>0</v>
      </c>
      <c r="N399" s="95"/>
    </row>
    <row r="400" spans="1:15" ht="15" outlineLevel="2" x14ac:dyDescent="0.2">
      <c r="A400" s="62" t="e">
        <f>#REF!+1</f>
        <v>#REF!</v>
      </c>
      <c r="B400" s="63">
        <f t="shared" si="120"/>
        <v>160300</v>
      </c>
      <c r="C400" s="82">
        <f t="shared" si="121"/>
        <v>160310</v>
      </c>
      <c r="D400" s="83" t="s">
        <v>90</v>
      </c>
      <c r="E400" s="180">
        <v>3816030</v>
      </c>
      <c r="F400" s="85" t="s">
        <v>57</v>
      </c>
      <c r="G400" s="93" t="s">
        <v>53</v>
      </c>
      <c r="I400" s="94">
        <v>6</v>
      </c>
      <c r="J400" s="170"/>
      <c r="K400" s="170">
        <f t="shared" si="122"/>
        <v>0</v>
      </c>
      <c r="L400" s="184">
        <f t="shared" si="119"/>
        <v>0</v>
      </c>
      <c r="N400" s="95"/>
    </row>
    <row r="401" spans="1:14" ht="30" outlineLevel="2" x14ac:dyDescent="0.2">
      <c r="A401" s="62" t="e">
        <f>#REF!+1</f>
        <v>#REF!</v>
      </c>
      <c r="B401" s="63">
        <f t="shared" si="120"/>
        <v>160300</v>
      </c>
      <c r="C401" s="82">
        <f t="shared" si="121"/>
        <v>160311</v>
      </c>
      <c r="D401" s="83" t="s">
        <v>90</v>
      </c>
      <c r="E401" s="180">
        <v>3816080</v>
      </c>
      <c r="F401" s="85" t="s">
        <v>146</v>
      </c>
      <c r="G401" s="93" t="s">
        <v>46</v>
      </c>
      <c r="I401" s="94">
        <v>1</v>
      </c>
      <c r="J401" s="170"/>
      <c r="K401" s="170">
        <f t="shared" si="122"/>
        <v>0</v>
      </c>
      <c r="L401" s="184">
        <f t="shared" si="119"/>
        <v>0</v>
      </c>
      <c r="N401" s="95"/>
    </row>
    <row r="402" spans="1:14" ht="30" outlineLevel="2" x14ac:dyDescent="0.2">
      <c r="A402" s="62" t="e">
        <f>#REF!+1</f>
        <v>#REF!</v>
      </c>
      <c r="B402" s="63">
        <f t="shared" si="120"/>
        <v>160300</v>
      </c>
      <c r="C402" s="82">
        <f t="shared" si="121"/>
        <v>160312</v>
      </c>
      <c r="D402" s="83" t="s">
        <v>90</v>
      </c>
      <c r="E402" s="180">
        <v>3816060</v>
      </c>
      <c r="F402" s="85" t="s">
        <v>147</v>
      </c>
      <c r="G402" s="93" t="s">
        <v>46</v>
      </c>
      <c r="I402" s="94">
        <v>3</v>
      </c>
      <c r="J402" s="170"/>
      <c r="K402" s="170">
        <f t="shared" si="122"/>
        <v>0</v>
      </c>
      <c r="L402" s="184">
        <f t="shared" si="119"/>
        <v>0</v>
      </c>
      <c r="N402" s="95"/>
    </row>
    <row r="403" spans="1:14" ht="30" outlineLevel="2" x14ac:dyDescent="0.2">
      <c r="A403" s="62" t="e">
        <f>#REF!+1</f>
        <v>#REF!</v>
      </c>
      <c r="B403" s="63">
        <f t="shared" si="120"/>
        <v>160300</v>
      </c>
      <c r="C403" s="82">
        <f t="shared" si="121"/>
        <v>160313</v>
      </c>
      <c r="D403" s="83" t="s">
        <v>90</v>
      </c>
      <c r="E403" s="180">
        <v>3816190</v>
      </c>
      <c r="F403" s="85" t="s">
        <v>148</v>
      </c>
      <c r="G403" s="93" t="s">
        <v>46</v>
      </c>
      <c r="I403" s="94">
        <v>3</v>
      </c>
      <c r="J403" s="170"/>
      <c r="K403" s="170">
        <f t="shared" si="122"/>
        <v>0</v>
      </c>
      <c r="L403" s="184">
        <f t="shared" si="119"/>
        <v>0</v>
      </c>
      <c r="N403" s="95"/>
    </row>
    <row r="404" spans="1:14" ht="15" outlineLevel="2" x14ac:dyDescent="0.2">
      <c r="A404" s="62" t="e">
        <f>#REF!+1</f>
        <v>#REF!</v>
      </c>
      <c r="B404" s="63">
        <f t="shared" si="120"/>
        <v>160300</v>
      </c>
      <c r="C404" s="82">
        <f t="shared" si="121"/>
        <v>160314</v>
      </c>
      <c r="D404" s="83" t="s">
        <v>90</v>
      </c>
      <c r="E404" s="180">
        <v>3807340</v>
      </c>
      <c r="F404" s="85" t="s">
        <v>149</v>
      </c>
      <c r="G404" s="93" t="s">
        <v>53</v>
      </c>
      <c r="I404" s="94">
        <v>1000</v>
      </c>
      <c r="J404" s="170"/>
      <c r="K404" s="170">
        <f t="shared" si="122"/>
        <v>0</v>
      </c>
      <c r="L404" s="184">
        <f t="shared" si="119"/>
        <v>0</v>
      </c>
      <c r="N404" s="95"/>
    </row>
    <row r="405" spans="1:14" ht="45" outlineLevel="2" x14ac:dyDescent="0.2">
      <c r="A405" s="62" t="e">
        <f>#REF!+1</f>
        <v>#REF!</v>
      </c>
      <c r="B405" s="63">
        <f t="shared" si="120"/>
        <v>160300</v>
      </c>
      <c r="C405" s="82">
        <f t="shared" si="121"/>
        <v>160315</v>
      </c>
      <c r="D405" s="83" t="s">
        <v>90</v>
      </c>
      <c r="E405" s="180">
        <v>3816090</v>
      </c>
      <c r="F405" s="85" t="s">
        <v>150</v>
      </c>
      <c r="G405" s="93" t="s">
        <v>46</v>
      </c>
      <c r="I405" s="94">
        <v>10</v>
      </c>
      <c r="J405" s="170"/>
      <c r="K405" s="170">
        <f t="shared" si="122"/>
        <v>0</v>
      </c>
      <c r="L405" s="184">
        <f t="shared" si="119"/>
        <v>0</v>
      </c>
      <c r="N405" s="95"/>
    </row>
    <row r="406" spans="1:14" ht="30" outlineLevel="2" x14ac:dyDescent="0.2">
      <c r="A406" s="62" t="e">
        <f>#REF!+1</f>
        <v>#REF!</v>
      </c>
      <c r="B406" s="63">
        <f t="shared" si="120"/>
        <v>160300</v>
      </c>
      <c r="C406" s="82">
        <f t="shared" si="121"/>
        <v>160316</v>
      </c>
      <c r="D406" s="83" t="s">
        <v>157</v>
      </c>
      <c r="E406" s="92" t="s">
        <v>151</v>
      </c>
      <c r="F406" s="85" t="s">
        <v>59</v>
      </c>
      <c r="G406" s="93" t="s">
        <v>24</v>
      </c>
      <c r="I406" s="94">
        <v>5</v>
      </c>
      <c r="J406" s="170"/>
      <c r="K406" s="170">
        <f t="shared" si="122"/>
        <v>0</v>
      </c>
      <c r="L406" s="184">
        <f t="shared" si="119"/>
        <v>0</v>
      </c>
      <c r="N406" s="95"/>
    </row>
    <row r="407" spans="1:14" ht="30" outlineLevel="2" x14ac:dyDescent="0.2">
      <c r="A407" s="62" t="e">
        <f>#REF!+1</f>
        <v>#REF!</v>
      </c>
      <c r="B407" s="63">
        <f t="shared" si="120"/>
        <v>160300</v>
      </c>
      <c r="C407" s="82">
        <f t="shared" si="121"/>
        <v>160317</v>
      </c>
      <c r="D407" s="83" t="s">
        <v>157</v>
      </c>
      <c r="E407" s="92" t="s">
        <v>152</v>
      </c>
      <c r="F407" s="85" t="s">
        <v>60</v>
      </c>
      <c r="G407" s="93" t="s">
        <v>24</v>
      </c>
      <c r="I407" s="94">
        <v>4</v>
      </c>
      <c r="J407" s="170"/>
      <c r="K407" s="170">
        <f t="shared" si="122"/>
        <v>0</v>
      </c>
      <c r="L407" s="184">
        <f t="shared" si="119"/>
        <v>0</v>
      </c>
      <c r="N407" s="95"/>
    </row>
    <row r="408" spans="1:14" ht="30" outlineLevel="2" x14ac:dyDescent="0.2">
      <c r="A408" s="62" t="e">
        <f>#REF!+1</f>
        <v>#REF!</v>
      </c>
      <c r="B408" s="63">
        <f t="shared" si="120"/>
        <v>160300</v>
      </c>
      <c r="C408" s="82">
        <f t="shared" si="121"/>
        <v>160318</v>
      </c>
      <c r="D408" s="83" t="s">
        <v>157</v>
      </c>
      <c r="E408" s="92" t="s">
        <v>153</v>
      </c>
      <c r="F408" s="85" t="s">
        <v>61</v>
      </c>
      <c r="G408" s="93" t="s">
        <v>24</v>
      </c>
      <c r="I408" s="94">
        <v>4</v>
      </c>
      <c r="J408" s="170"/>
      <c r="K408" s="170">
        <f t="shared" si="122"/>
        <v>0</v>
      </c>
      <c r="L408" s="184">
        <f t="shared" si="119"/>
        <v>0</v>
      </c>
      <c r="N408" s="95"/>
    </row>
    <row r="409" spans="1:14" ht="15" outlineLevel="2" x14ac:dyDescent="0.2">
      <c r="A409" s="62" t="e">
        <f>#REF!+1</f>
        <v>#REF!</v>
      </c>
      <c r="B409" s="63">
        <f t="shared" ref="B409:B451" si="123">B401</f>
        <v>160300</v>
      </c>
      <c r="C409" s="82">
        <f t="shared" si="121"/>
        <v>160319</v>
      </c>
      <c r="D409" s="83" t="s">
        <v>90</v>
      </c>
      <c r="E409" s="180">
        <v>4006140</v>
      </c>
      <c r="F409" s="85" t="s">
        <v>424</v>
      </c>
      <c r="G409" s="93" t="s">
        <v>58</v>
      </c>
      <c r="I409" s="94">
        <v>1</v>
      </c>
      <c r="J409" s="170"/>
      <c r="K409" s="170">
        <f t="shared" si="122"/>
        <v>0</v>
      </c>
      <c r="L409" s="184">
        <f t="shared" si="119"/>
        <v>0</v>
      </c>
      <c r="N409" s="95"/>
    </row>
    <row r="410" spans="1:14" ht="15" outlineLevel="2" x14ac:dyDescent="0.2">
      <c r="A410" s="62" t="e">
        <f>#REF!+1</f>
        <v>#REF!</v>
      </c>
      <c r="B410" s="63">
        <f t="shared" si="123"/>
        <v>160300</v>
      </c>
      <c r="C410" s="82">
        <f t="shared" si="121"/>
        <v>160320</v>
      </c>
      <c r="D410" s="83" t="s">
        <v>90</v>
      </c>
      <c r="E410" s="180">
        <v>4006120</v>
      </c>
      <c r="F410" s="85" t="s">
        <v>428</v>
      </c>
      <c r="G410" s="93" t="s">
        <v>58</v>
      </c>
      <c r="I410" s="94">
        <v>1</v>
      </c>
      <c r="J410" s="170"/>
      <c r="K410" s="170">
        <f t="shared" si="122"/>
        <v>0</v>
      </c>
      <c r="L410" s="184">
        <f t="shared" si="119"/>
        <v>0</v>
      </c>
      <c r="N410" s="95"/>
    </row>
    <row r="411" spans="1:14" ht="15" outlineLevel="2" x14ac:dyDescent="0.2">
      <c r="A411" s="62" t="e">
        <f>#REF!+1</f>
        <v>#REF!</v>
      </c>
      <c r="B411" s="63">
        <f t="shared" si="123"/>
        <v>160300</v>
      </c>
      <c r="C411" s="82">
        <f t="shared" si="121"/>
        <v>160321</v>
      </c>
      <c r="D411" s="83" t="s">
        <v>90</v>
      </c>
      <c r="E411" s="180">
        <v>4006100</v>
      </c>
      <c r="F411" s="85" t="s">
        <v>429</v>
      </c>
      <c r="G411" s="93" t="s">
        <v>58</v>
      </c>
      <c r="I411" s="94">
        <v>1</v>
      </c>
      <c r="J411" s="170"/>
      <c r="K411" s="170">
        <f t="shared" si="122"/>
        <v>0</v>
      </c>
      <c r="L411" s="184">
        <f t="shared" si="119"/>
        <v>0</v>
      </c>
      <c r="N411" s="95"/>
    </row>
    <row r="412" spans="1:14" ht="30" outlineLevel="2" x14ac:dyDescent="0.2">
      <c r="A412" s="62" t="e">
        <f>#REF!+1</f>
        <v>#REF!</v>
      </c>
      <c r="B412" s="63">
        <f t="shared" si="123"/>
        <v>160300</v>
      </c>
      <c r="C412" s="82">
        <f t="shared" si="121"/>
        <v>160322</v>
      </c>
      <c r="D412" s="83" t="s">
        <v>157</v>
      </c>
      <c r="E412" s="92" t="s">
        <v>425</v>
      </c>
      <c r="F412" s="85" t="s">
        <v>433</v>
      </c>
      <c r="G412" s="93" t="s">
        <v>24</v>
      </c>
      <c r="I412" s="94">
        <v>1</v>
      </c>
      <c r="J412" s="170"/>
      <c r="K412" s="170">
        <f t="shared" si="122"/>
        <v>0</v>
      </c>
      <c r="L412" s="184">
        <f t="shared" si="119"/>
        <v>0</v>
      </c>
      <c r="N412" s="95"/>
    </row>
    <row r="413" spans="1:14" ht="30" outlineLevel="2" x14ac:dyDescent="0.2">
      <c r="A413" s="62" t="e">
        <f>#REF!+1</f>
        <v>#REF!</v>
      </c>
      <c r="B413" s="63">
        <f t="shared" si="123"/>
        <v>160300</v>
      </c>
      <c r="C413" s="82">
        <f t="shared" si="121"/>
        <v>160323</v>
      </c>
      <c r="D413" s="83" t="s">
        <v>157</v>
      </c>
      <c r="E413" s="92" t="s">
        <v>426</v>
      </c>
      <c r="F413" s="85" t="s">
        <v>434</v>
      </c>
      <c r="G413" s="93" t="s">
        <v>24</v>
      </c>
      <c r="I413" s="94">
        <v>1</v>
      </c>
      <c r="J413" s="170"/>
      <c r="K413" s="170">
        <f t="shared" si="122"/>
        <v>0</v>
      </c>
      <c r="L413" s="184">
        <f t="shared" si="119"/>
        <v>0</v>
      </c>
      <c r="N413" s="95"/>
    </row>
    <row r="414" spans="1:14" ht="15" outlineLevel="2" x14ac:dyDescent="0.2">
      <c r="A414" s="62" t="e">
        <f>#REF!+1</f>
        <v>#REF!</v>
      </c>
      <c r="B414" s="63">
        <f t="shared" si="123"/>
        <v>160300</v>
      </c>
      <c r="C414" s="82">
        <f t="shared" si="121"/>
        <v>160324</v>
      </c>
      <c r="D414" s="83" t="s">
        <v>90</v>
      </c>
      <c r="E414" s="180">
        <v>4001020</v>
      </c>
      <c r="F414" s="85" t="s">
        <v>430</v>
      </c>
      <c r="G414" s="93" t="s">
        <v>24</v>
      </c>
      <c r="I414" s="94">
        <v>10</v>
      </c>
      <c r="J414" s="170"/>
      <c r="K414" s="170">
        <f t="shared" si="122"/>
        <v>0</v>
      </c>
      <c r="L414" s="184">
        <f t="shared" si="119"/>
        <v>0</v>
      </c>
      <c r="N414" s="95"/>
    </row>
    <row r="415" spans="1:14" ht="15" outlineLevel="2" x14ac:dyDescent="0.2">
      <c r="A415" s="62" t="e">
        <f>#REF!+1</f>
        <v>#REF!</v>
      </c>
      <c r="B415" s="63">
        <f t="shared" si="123"/>
        <v>160300</v>
      </c>
      <c r="C415" s="82">
        <f t="shared" si="121"/>
        <v>160325</v>
      </c>
      <c r="D415" s="83" t="s">
        <v>90</v>
      </c>
      <c r="E415" s="180">
        <v>4001040</v>
      </c>
      <c r="F415" s="85" t="s">
        <v>431</v>
      </c>
      <c r="G415" s="93" t="s">
        <v>24</v>
      </c>
      <c r="I415" s="94">
        <v>10</v>
      </c>
      <c r="J415" s="170"/>
      <c r="K415" s="170">
        <f t="shared" si="122"/>
        <v>0</v>
      </c>
      <c r="L415" s="184">
        <f t="shared" si="119"/>
        <v>0</v>
      </c>
      <c r="N415" s="95"/>
    </row>
    <row r="416" spans="1:14" ht="30" outlineLevel="2" x14ac:dyDescent="0.2">
      <c r="A416" s="62" t="e">
        <f>#REF!+1</f>
        <v>#REF!</v>
      </c>
      <c r="B416" s="63">
        <f t="shared" si="123"/>
        <v>160300</v>
      </c>
      <c r="C416" s="82">
        <f t="shared" si="121"/>
        <v>160326</v>
      </c>
      <c r="D416" s="83" t="s">
        <v>90</v>
      </c>
      <c r="E416" s="180">
        <v>4002020</v>
      </c>
      <c r="F416" s="85" t="s">
        <v>432</v>
      </c>
      <c r="G416" s="93" t="s">
        <v>24</v>
      </c>
      <c r="I416" s="94">
        <v>14</v>
      </c>
      <c r="J416" s="170"/>
      <c r="K416" s="170">
        <f t="shared" si="122"/>
        <v>0</v>
      </c>
      <c r="L416" s="184">
        <f t="shared" si="119"/>
        <v>0</v>
      </c>
      <c r="N416" s="95"/>
    </row>
    <row r="417" spans="1:14" ht="30" outlineLevel="2" x14ac:dyDescent="0.2">
      <c r="A417" s="62" t="e">
        <f>#REF!+1</f>
        <v>#REF!</v>
      </c>
      <c r="B417" s="63">
        <f>B409</f>
        <v>160300</v>
      </c>
      <c r="C417" s="82">
        <f t="shared" si="121"/>
        <v>160327</v>
      </c>
      <c r="D417" s="83" t="s">
        <v>157</v>
      </c>
      <c r="E417" s="92" t="s">
        <v>427</v>
      </c>
      <c r="F417" s="85" t="s">
        <v>435</v>
      </c>
      <c r="G417" s="93" t="s">
        <v>24</v>
      </c>
      <c r="I417" s="94">
        <v>15</v>
      </c>
      <c r="J417" s="170"/>
      <c r="K417" s="170">
        <f t="shared" si="122"/>
        <v>0</v>
      </c>
      <c r="L417" s="184">
        <f t="shared" si="119"/>
        <v>0</v>
      </c>
      <c r="N417" s="95"/>
    </row>
    <row r="418" spans="1:14" ht="30" outlineLevel="2" x14ac:dyDescent="0.2">
      <c r="A418" s="62" t="e">
        <f>#REF!+1</f>
        <v>#REF!</v>
      </c>
      <c r="B418" s="63">
        <f t="shared" si="123"/>
        <v>160300</v>
      </c>
      <c r="C418" s="82">
        <f t="shared" si="121"/>
        <v>160328</v>
      </c>
      <c r="D418" s="83" t="s">
        <v>90</v>
      </c>
      <c r="E418" s="180">
        <v>3821370</v>
      </c>
      <c r="F418" s="85" t="s">
        <v>419</v>
      </c>
      <c r="G418" s="93" t="s">
        <v>53</v>
      </c>
      <c r="I418" s="94">
        <v>54</v>
      </c>
      <c r="J418" s="170"/>
      <c r="K418" s="170">
        <f t="shared" si="122"/>
        <v>0</v>
      </c>
      <c r="L418" s="184">
        <f t="shared" si="119"/>
        <v>0</v>
      </c>
      <c r="N418" s="95"/>
    </row>
    <row r="419" spans="1:14" ht="30" outlineLevel="2" x14ac:dyDescent="0.2">
      <c r="A419" s="62" t="e">
        <f>#REF!+1</f>
        <v>#REF!</v>
      </c>
      <c r="B419" s="63">
        <f t="shared" si="123"/>
        <v>160300</v>
      </c>
      <c r="C419" s="82">
        <f t="shared" si="121"/>
        <v>160329</v>
      </c>
      <c r="D419" s="83" t="s">
        <v>157</v>
      </c>
      <c r="E419" s="92" t="s">
        <v>189</v>
      </c>
      <c r="F419" s="85" t="s">
        <v>190</v>
      </c>
      <c r="G419" s="93" t="s">
        <v>45</v>
      </c>
      <c r="I419" s="94">
        <v>215</v>
      </c>
      <c r="J419" s="170"/>
      <c r="K419" s="170">
        <f t="shared" si="122"/>
        <v>0</v>
      </c>
      <c r="L419" s="184">
        <f t="shared" si="119"/>
        <v>0</v>
      </c>
      <c r="N419" s="95"/>
    </row>
    <row r="420" spans="1:14" ht="30" outlineLevel="2" x14ac:dyDescent="0.2">
      <c r="A420" s="62" t="e">
        <f>#REF!+1</f>
        <v>#REF!</v>
      </c>
      <c r="B420" s="63">
        <f t="shared" si="123"/>
        <v>160300</v>
      </c>
      <c r="C420" s="82">
        <f t="shared" si="121"/>
        <v>160330</v>
      </c>
      <c r="D420" s="83" t="s">
        <v>90</v>
      </c>
      <c r="E420" s="180">
        <v>4004480</v>
      </c>
      <c r="F420" s="85" t="s">
        <v>197</v>
      </c>
      <c r="G420" s="93" t="s">
        <v>58</v>
      </c>
      <c r="I420" s="94">
        <v>3</v>
      </c>
      <c r="J420" s="170"/>
      <c r="K420" s="170">
        <f t="shared" si="122"/>
        <v>0</v>
      </c>
      <c r="L420" s="184">
        <f t="shared" si="119"/>
        <v>0</v>
      </c>
      <c r="N420" s="95"/>
    </row>
    <row r="421" spans="1:14" ht="30" outlineLevel="2" x14ac:dyDescent="0.2">
      <c r="A421" s="62" t="e">
        <f>#REF!+1</f>
        <v>#REF!</v>
      </c>
      <c r="B421" s="63">
        <f t="shared" si="123"/>
        <v>160300</v>
      </c>
      <c r="C421" s="82">
        <f t="shared" si="121"/>
        <v>160331</v>
      </c>
      <c r="D421" s="83" t="s">
        <v>157</v>
      </c>
      <c r="E421" s="92" t="s">
        <v>193</v>
      </c>
      <c r="F421" s="85" t="s">
        <v>195</v>
      </c>
      <c r="G421" s="93" t="s">
        <v>45</v>
      </c>
      <c r="I421" s="94">
        <v>5</v>
      </c>
      <c r="J421" s="170"/>
      <c r="K421" s="170">
        <f t="shared" si="122"/>
        <v>0</v>
      </c>
      <c r="L421" s="184">
        <f t="shared" si="119"/>
        <v>0</v>
      </c>
      <c r="N421" s="95"/>
    </row>
    <row r="422" spans="1:14" ht="30" outlineLevel="2" x14ac:dyDescent="0.2">
      <c r="A422" s="62" t="e">
        <f>#REF!+1</f>
        <v>#REF!</v>
      </c>
      <c r="B422" s="63">
        <f t="shared" si="123"/>
        <v>160300</v>
      </c>
      <c r="C422" s="82">
        <f t="shared" si="121"/>
        <v>160332</v>
      </c>
      <c r="D422" s="83" t="s">
        <v>157</v>
      </c>
      <c r="E422" s="92" t="s">
        <v>194</v>
      </c>
      <c r="F422" s="85" t="s">
        <v>196</v>
      </c>
      <c r="G422" s="93" t="s">
        <v>45</v>
      </c>
      <c r="I422" s="94">
        <v>3</v>
      </c>
      <c r="J422" s="170"/>
      <c r="K422" s="170">
        <f t="shared" si="122"/>
        <v>0</v>
      </c>
      <c r="L422" s="184">
        <f t="shared" si="119"/>
        <v>0</v>
      </c>
      <c r="N422" s="95"/>
    </row>
    <row r="423" spans="1:14" ht="30" outlineLevel="2" x14ac:dyDescent="0.2">
      <c r="A423" s="62" t="e">
        <f>#REF!+1</f>
        <v>#REF!</v>
      </c>
      <c r="B423" s="63">
        <f t="shared" si="123"/>
        <v>160300</v>
      </c>
      <c r="C423" s="82">
        <f t="shared" si="121"/>
        <v>160333</v>
      </c>
      <c r="D423" s="83" t="s">
        <v>90</v>
      </c>
      <c r="E423" s="180">
        <v>4004490</v>
      </c>
      <c r="F423" s="85" t="s">
        <v>198</v>
      </c>
      <c r="G423" s="93" t="s">
        <v>58</v>
      </c>
      <c r="I423" s="94">
        <v>4</v>
      </c>
      <c r="J423" s="170"/>
      <c r="K423" s="170">
        <f t="shared" si="122"/>
        <v>0</v>
      </c>
      <c r="L423" s="184">
        <f t="shared" si="119"/>
        <v>0</v>
      </c>
      <c r="N423" s="95"/>
    </row>
    <row r="424" spans="1:14" ht="30" outlineLevel="2" x14ac:dyDescent="0.2">
      <c r="A424" s="62" t="e">
        <f>#REF!+1</f>
        <v>#REF!</v>
      </c>
      <c r="B424" s="63">
        <f t="shared" si="123"/>
        <v>160300</v>
      </c>
      <c r="C424" s="82">
        <f t="shared" si="121"/>
        <v>160334</v>
      </c>
      <c r="D424" s="83" t="s">
        <v>90</v>
      </c>
      <c r="E424" s="180">
        <v>419120</v>
      </c>
      <c r="F424" s="85" t="s">
        <v>199</v>
      </c>
      <c r="G424" s="93" t="s">
        <v>45</v>
      </c>
      <c r="I424" s="94">
        <v>35</v>
      </c>
      <c r="J424" s="170"/>
      <c r="K424" s="170">
        <f t="shared" si="122"/>
        <v>0</v>
      </c>
      <c r="L424" s="184">
        <f t="shared" si="119"/>
        <v>0</v>
      </c>
      <c r="N424" s="95"/>
    </row>
    <row r="425" spans="1:14" ht="30" outlineLevel="2" x14ac:dyDescent="0.2">
      <c r="A425" s="62" t="e">
        <f>#REF!+1</f>
        <v>#REF!</v>
      </c>
      <c r="B425" s="63">
        <f t="shared" si="123"/>
        <v>160300</v>
      </c>
      <c r="C425" s="82">
        <f t="shared" si="121"/>
        <v>160335</v>
      </c>
      <c r="D425" s="83" t="s">
        <v>157</v>
      </c>
      <c r="E425" s="92" t="s">
        <v>200</v>
      </c>
      <c r="F425" s="85" t="s">
        <v>201</v>
      </c>
      <c r="G425" s="93" t="s">
        <v>45</v>
      </c>
      <c r="I425" s="94">
        <v>101</v>
      </c>
      <c r="J425" s="170"/>
      <c r="K425" s="170">
        <f t="shared" si="122"/>
        <v>0</v>
      </c>
      <c r="L425" s="184">
        <f t="shared" si="119"/>
        <v>0</v>
      </c>
      <c r="N425" s="95"/>
    </row>
    <row r="426" spans="1:14" ht="30" outlineLevel="2" x14ac:dyDescent="0.2">
      <c r="A426" s="62" t="e">
        <f>#REF!+1</f>
        <v>#REF!</v>
      </c>
      <c r="B426" s="63">
        <f t="shared" si="123"/>
        <v>160300</v>
      </c>
      <c r="C426" s="82">
        <f t="shared" si="121"/>
        <v>160336</v>
      </c>
      <c r="D426" s="83" t="s">
        <v>157</v>
      </c>
      <c r="E426" s="92" t="s">
        <v>192</v>
      </c>
      <c r="F426" s="85" t="s">
        <v>191</v>
      </c>
      <c r="G426" s="93" t="s">
        <v>45</v>
      </c>
      <c r="I426" s="94">
        <v>68</v>
      </c>
      <c r="J426" s="170"/>
      <c r="K426" s="170">
        <f t="shared" si="122"/>
        <v>0</v>
      </c>
      <c r="L426" s="184">
        <f t="shared" si="119"/>
        <v>0</v>
      </c>
      <c r="N426" s="95"/>
    </row>
    <row r="427" spans="1:14" ht="30" outlineLevel="2" x14ac:dyDescent="0.2">
      <c r="A427" s="62" t="e">
        <f>#REF!+1</f>
        <v>#REF!</v>
      </c>
      <c r="B427" s="63">
        <f t="shared" si="123"/>
        <v>160300</v>
      </c>
      <c r="C427" s="82">
        <f t="shared" si="121"/>
        <v>160337</v>
      </c>
      <c r="D427" s="83" t="s">
        <v>157</v>
      </c>
      <c r="E427" s="92" t="s">
        <v>274</v>
      </c>
      <c r="F427" s="85" t="s">
        <v>272</v>
      </c>
      <c r="G427" s="93" t="s">
        <v>45</v>
      </c>
      <c r="I427" s="94">
        <v>18</v>
      </c>
      <c r="J427" s="170"/>
      <c r="K427" s="170">
        <f t="shared" si="122"/>
        <v>0</v>
      </c>
      <c r="L427" s="184">
        <f t="shared" si="119"/>
        <v>0</v>
      </c>
      <c r="N427" s="95"/>
    </row>
    <row r="428" spans="1:14" ht="30" outlineLevel="2" x14ac:dyDescent="0.2">
      <c r="A428" s="62" t="e">
        <f>#REF!+1</f>
        <v>#REF!</v>
      </c>
      <c r="B428" s="63">
        <f t="shared" si="123"/>
        <v>160300</v>
      </c>
      <c r="C428" s="82">
        <f t="shared" si="121"/>
        <v>160338</v>
      </c>
      <c r="D428" s="83" t="s">
        <v>157</v>
      </c>
      <c r="E428" s="92" t="s">
        <v>154</v>
      </c>
      <c r="F428" s="85" t="s">
        <v>270</v>
      </c>
      <c r="G428" s="93" t="s">
        <v>45</v>
      </c>
      <c r="I428" s="94">
        <v>45</v>
      </c>
      <c r="J428" s="170"/>
      <c r="K428" s="170">
        <f t="shared" si="122"/>
        <v>0</v>
      </c>
      <c r="L428" s="184">
        <f t="shared" si="119"/>
        <v>0</v>
      </c>
      <c r="N428" s="95"/>
    </row>
    <row r="429" spans="1:14" ht="30" outlineLevel="2" x14ac:dyDescent="0.2">
      <c r="A429" s="62" t="e">
        <f>#REF!+1</f>
        <v>#REF!</v>
      </c>
      <c r="B429" s="63">
        <f t="shared" si="123"/>
        <v>160300</v>
      </c>
      <c r="C429" s="82">
        <f t="shared" si="121"/>
        <v>160339</v>
      </c>
      <c r="D429" s="83" t="s">
        <v>157</v>
      </c>
      <c r="E429" s="92" t="s">
        <v>275</v>
      </c>
      <c r="F429" s="85" t="s">
        <v>271</v>
      </c>
      <c r="G429" s="93" t="s">
        <v>45</v>
      </c>
      <c r="I429" s="94">
        <v>10</v>
      </c>
      <c r="J429" s="170"/>
      <c r="K429" s="170">
        <f t="shared" si="122"/>
        <v>0</v>
      </c>
      <c r="L429" s="184">
        <f t="shared" si="119"/>
        <v>0</v>
      </c>
      <c r="N429" s="95"/>
    </row>
    <row r="430" spans="1:14" ht="30" outlineLevel="2" x14ac:dyDescent="0.2">
      <c r="A430" s="62" t="e">
        <f>#REF!+1</f>
        <v>#REF!</v>
      </c>
      <c r="B430" s="63">
        <f t="shared" si="123"/>
        <v>160300</v>
      </c>
      <c r="C430" s="82">
        <f t="shared" si="121"/>
        <v>160340</v>
      </c>
      <c r="D430" s="83" t="s">
        <v>157</v>
      </c>
      <c r="E430" s="92" t="s">
        <v>276</v>
      </c>
      <c r="F430" s="85" t="s">
        <v>273</v>
      </c>
      <c r="G430" s="93" t="s">
        <v>45</v>
      </c>
      <c r="I430" s="94">
        <v>25</v>
      </c>
      <c r="J430" s="170"/>
      <c r="K430" s="170">
        <f t="shared" si="122"/>
        <v>0</v>
      </c>
      <c r="L430" s="184">
        <f t="shared" si="119"/>
        <v>0</v>
      </c>
      <c r="N430" s="95"/>
    </row>
    <row r="431" spans="1:14" ht="30" outlineLevel="2" x14ac:dyDescent="0.2">
      <c r="A431" s="62" t="e">
        <f>#REF!+1</f>
        <v>#REF!</v>
      </c>
      <c r="B431" s="63">
        <f t="shared" si="123"/>
        <v>160300</v>
      </c>
      <c r="C431" s="82">
        <f t="shared" si="121"/>
        <v>160341</v>
      </c>
      <c r="D431" s="83" t="s">
        <v>157</v>
      </c>
      <c r="E431" s="92">
        <v>72268</v>
      </c>
      <c r="F431" s="85" t="s">
        <v>438</v>
      </c>
      <c r="G431" s="93" t="s">
        <v>45</v>
      </c>
      <c r="I431" s="94">
        <v>50</v>
      </c>
      <c r="J431" s="170"/>
      <c r="K431" s="170">
        <f t="shared" si="122"/>
        <v>0</v>
      </c>
      <c r="L431" s="184">
        <f t="shared" si="119"/>
        <v>0</v>
      </c>
      <c r="N431" s="95"/>
    </row>
    <row r="432" spans="1:14" ht="30" outlineLevel="2" x14ac:dyDescent="0.2">
      <c r="A432" s="62" t="e">
        <f>#REF!+1</f>
        <v>#REF!</v>
      </c>
      <c r="B432" s="63">
        <f t="shared" si="123"/>
        <v>160300</v>
      </c>
      <c r="C432" s="82">
        <f t="shared" si="121"/>
        <v>160342</v>
      </c>
      <c r="D432" s="83" t="s">
        <v>157</v>
      </c>
      <c r="E432" s="92">
        <v>72269</v>
      </c>
      <c r="F432" s="85" t="s">
        <v>439</v>
      </c>
      <c r="G432" s="93" t="s">
        <v>45</v>
      </c>
      <c r="I432" s="94">
        <v>24</v>
      </c>
      <c r="J432" s="170"/>
      <c r="K432" s="170">
        <f t="shared" si="122"/>
        <v>0</v>
      </c>
      <c r="L432" s="184">
        <f t="shared" si="119"/>
        <v>0</v>
      </c>
      <c r="N432" s="95"/>
    </row>
    <row r="433" spans="1:14" ht="30" outlineLevel="2" x14ac:dyDescent="0.2">
      <c r="A433" s="62" t="e">
        <f>#REF!+1</f>
        <v>#REF!</v>
      </c>
      <c r="B433" s="63">
        <f t="shared" si="123"/>
        <v>160300</v>
      </c>
      <c r="C433" s="82">
        <f t="shared" si="121"/>
        <v>160343</v>
      </c>
      <c r="D433" s="83" t="s">
        <v>157</v>
      </c>
      <c r="E433" s="92" t="s">
        <v>286</v>
      </c>
      <c r="F433" s="85" t="s">
        <v>288</v>
      </c>
      <c r="G433" s="93" t="s">
        <v>45</v>
      </c>
      <c r="I433" s="94">
        <v>4</v>
      </c>
      <c r="J433" s="170"/>
      <c r="K433" s="170">
        <f t="shared" si="122"/>
        <v>0</v>
      </c>
      <c r="L433" s="184">
        <f t="shared" si="119"/>
        <v>0</v>
      </c>
      <c r="N433" s="95"/>
    </row>
    <row r="434" spans="1:14" ht="15" outlineLevel="2" x14ac:dyDescent="0.2">
      <c r="A434" s="62" t="e">
        <f>#REF!+1</f>
        <v>#REF!</v>
      </c>
      <c r="B434" s="63">
        <f t="shared" si="123"/>
        <v>160300</v>
      </c>
      <c r="C434" s="82">
        <f t="shared" si="121"/>
        <v>160344</v>
      </c>
      <c r="D434" s="83" t="s">
        <v>157</v>
      </c>
      <c r="E434" s="92" t="s">
        <v>287</v>
      </c>
      <c r="F434" s="85" t="s">
        <v>289</v>
      </c>
      <c r="G434" s="93" t="s">
        <v>45</v>
      </c>
      <c r="I434" s="94">
        <v>4</v>
      </c>
      <c r="J434" s="170"/>
      <c r="K434" s="170">
        <f t="shared" si="122"/>
        <v>0</v>
      </c>
      <c r="L434" s="184">
        <f t="shared" si="119"/>
        <v>0</v>
      </c>
      <c r="N434" s="95"/>
    </row>
    <row r="435" spans="1:14" ht="15" outlineLevel="2" x14ac:dyDescent="0.2">
      <c r="A435" s="62" t="e">
        <f>#REF!+1</f>
        <v>#REF!</v>
      </c>
      <c r="B435" s="63">
        <f t="shared" si="123"/>
        <v>160300</v>
      </c>
      <c r="C435" s="82">
        <f t="shared" si="121"/>
        <v>160345</v>
      </c>
      <c r="D435" s="83" t="s">
        <v>90</v>
      </c>
      <c r="E435" s="180">
        <v>3620210</v>
      </c>
      <c r="F435" s="85" t="s">
        <v>352</v>
      </c>
      <c r="G435" s="93" t="s">
        <v>353</v>
      </c>
      <c r="I435" s="94">
        <v>8</v>
      </c>
      <c r="J435" s="170"/>
      <c r="K435" s="170">
        <f t="shared" si="122"/>
        <v>0</v>
      </c>
      <c r="L435" s="184">
        <f t="shared" si="119"/>
        <v>0</v>
      </c>
      <c r="N435" s="95"/>
    </row>
    <row r="436" spans="1:14" ht="15" outlineLevel="2" x14ac:dyDescent="0.2">
      <c r="A436" s="62" t="e">
        <f>#REF!+1</f>
        <v>#REF!</v>
      </c>
      <c r="B436" s="63">
        <f t="shared" si="123"/>
        <v>160300</v>
      </c>
      <c r="C436" s="82">
        <f t="shared" si="121"/>
        <v>160346</v>
      </c>
      <c r="D436" s="83" t="s">
        <v>90</v>
      </c>
      <c r="E436" s="180">
        <v>3620380</v>
      </c>
      <c r="F436" s="85" t="s">
        <v>355</v>
      </c>
      <c r="G436" s="93" t="s">
        <v>45</v>
      </c>
      <c r="I436" s="94">
        <v>8</v>
      </c>
      <c r="J436" s="170"/>
      <c r="K436" s="170">
        <f t="shared" si="122"/>
        <v>0</v>
      </c>
      <c r="L436" s="184">
        <f t="shared" si="119"/>
        <v>0</v>
      </c>
      <c r="N436" s="95"/>
    </row>
    <row r="437" spans="1:14" ht="15" outlineLevel="2" x14ac:dyDescent="0.2">
      <c r="A437" s="62" t="e">
        <f>#REF!+1</f>
        <v>#REF!</v>
      </c>
      <c r="B437" s="63">
        <f t="shared" si="123"/>
        <v>160300</v>
      </c>
      <c r="C437" s="82">
        <f t="shared" si="121"/>
        <v>160347</v>
      </c>
      <c r="D437" s="83" t="s">
        <v>90</v>
      </c>
      <c r="E437" s="180">
        <v>3620350</v>
      </c>
      <c r="F437" s="85" t="s">
        <v>356</v>
      </c>
      <c r="G437" s="93" t="s">
        <v>45</v>
      </c>
      <c r="I437" s="94">
        <v>8</v>
      </c>
      <c r="J437" s="170"/>
      <c r="K437" s="170">
        <f t="shared" si="122"/>
        <v>0</v>
      </c>
      <c r="L437" s="184">
        <f t="shared" si="119"/>
        <v>0</v>
      </c>
      <c r="N437" s="95"/>
    </row>
    <row r="438" spans="1:14" ht="30" outlineLevel="2" x14ac:dyDescent="0.2">
      <c r="A438" s="62" t="e">
        <f>#REF!+1</f>
        <v>#REF!</v>
      </c>
      <c r="B438" s="63">
        <f t="shared" si="123"/>
        <v>160300</v>
      </c>
      <c r="C438" s="82">
        <f t="shared" si="121"/>
        <v>160348</v>
      </c>
      <c r="D438" s="83" t="s">
        <v>90</v>
      </c>
      <c r="E438" s="180">
        <v>3620280</v>
      </c>
      <c r="F438" s="85" t="s">
        <v>357</v>
      </c>
      <c r="G438" s="93" t="s">
        <v>45</v>
      </c>
      <c r="I438" s="94">
        <v>8</v>
      </c>
      <c r="J438" s="170"/>
      <c r="K438" s="170">
        <f t="shared" si="122"/>
        <v>0</v>
      </c>
      <c r="L438" s="184">
        <f t="shared" si="119"/>
        <v>0</v>
      </c>
      <c r="N438" s="95"/>
    </row>
    <row r="439" spans="1:14" ht="15" outlineLevel="2" x14ac:dyDescent="0.2">
      <c r="A439" s="62" t="e">
        <f>#REF!+1</f>
        <v>#REF!</v>
      </c>
      <c r="B439" s="63">
        <f t="shared" si="123"/>
        <v>160300</v>
      </c>
      <c r="C439" s="82">
        <f t="shared" si="121"/>
        <v>160349</v>
      </c>
      <c r="D439" s="83" t="s">
        <v>90</v>
      </c>
      <c r="E439" s="180">
        <v>2702050</v>
      </c>
      <c r="F439" s="85" t="s">
        <v>358</v>
      </c>
      <c r="G439" s="93" t="s">
        <v>359</v>
      </c>
      <c r="I439" s="94">
        <v>4</v>
      </c>
      <c r="J439" s="170"/>
      <c r="K439" s="170">
        <f t="shared" si="122"/>
        <v>0</v>
      </c>
      <c r="L439" s="184">
        <f t="shared" si="119"/>
        <v>0</v>
      </c>
      <c r="N439" s="95"/>
    </row>
    <row r="440" spans="1:14" ht="30" outlineLevel="2" x14ac:dyDescent="0.2">
      <c r="A440" s="62" t="e">
        <f>#REF!+1</f>
        <v>#REF!</v>
      </c>
      <c r="B440" s="63">
        <f t="shared" si="123"/>
        <v>160300</v>
      </c>
      <c r="C440" s="82">
        <f t="shared" si="121"/>
        <v>160350</v>
      </c>
      <c r="D440" s="83" t="s">
        <v>90</v>
      </c>
      <c r="E440" s="180">
        <v>3607060</v>
      </c>
      <c r="F440" s="85" t="s">
        <v>412</v>
      </c>
      <c r="G440" s="93" t="s">
        <v>45</v>
      </c>
      <c r="I440" s="94">
        <v>4</v>
      </c>
      <c r="J440" s="170"/>
      <c r="K440" s="170">
        <f t="shared" si="122"/>
        <v>0</v>
      </c>
      <c r="L440" s="184">
        <f t="shared" si="119"/>
        <v>0</v>
      </c>
      <c r="N440" s="95"/>
    </row>
    <row r="441" spans="1:14" ht="30" outlineLevel="2" x14ac:dyDescent="0.2">
      <c r="A441" s="62" t="e">
        <f>#REF!+1</f>
        <v>#REF!</v>
      </c>
      <c r="B441" s="63">
        <f t="shared" si="123"/>
        <v>160300</v>
      </c>
      <c r="C441" s="82">
        <f t="shared" si="121"/>
        <v>160351</v>
      </c>
      <c r="D441" s="83" t="s">
        <v>111</v>
      </c>
      <c r="E441" s="92" t="s">
        <v>376</v>
      </c>
      <c r="F441" s="85" t="s">
        <v>377</v>
      </c>
      <c r="G441" s="93" t="s">
        <v>45</v>
      </c>
      <c r="I441" s="94">
        <v>8</v>
      </c>
      <c r="J441" s="170"/>
      <c r="K441" s="170">
        <f t="shared" si="122"/>
        <v>0</v>
      </c>
      <c r="L441" s="184">
        <f t="shared" si="119"/>
        <v>0</v>
      </c>
      <c r="N441" s="95"/>
    </row>
    <row r="442" spans="1:14" ht="30" outlineLevel="2" x14ac:dyDescent="0.2">
      <c r="A442" s="62" t="e">
        <f>#REF!+1</f>
        <v>#REF!</v>
      </c>
      <c r="B442" s="63">
        <f t="shared" si="123"/>
        <v>160300</v>
      </c>
      <c r="C442" s="82">
        <f t="shared" si="121"/>
        <v>160352</v>
      </c>
      <c r="D442" s="83" t="s">
        <v>90</v>
      </c>
      <c r="E442" s="180">
        <v>4002600</v>
      </c>
      <c r="F442" s="85" t="s">
        <v>437</v>
      </c>
      <c r="G442" s="93" t="s">
        <v>45</v>
      </c>
      <c r="I442" s="94">
        <v>10</v>
      </c>
      <c r="J442" s="170"/>
      <c r="K442" s="170">
        <f t="shared" si="122"/>
        <v>0</v>
      </c>
      <c r="L442" s="184">
        <f t="shared" si="119"/>
        <v>0</v>
      </c>
      <c r="N442" s="95"/>
    </row>
    <row r="443" spans="1:14" ht="15" outlineLevel="2" x14ac:dyDescent="0.2">
      <c r="A443" s="62" t="e">
        <f>#REF!+1</f>
        <v>#REF!</v>
      </c>
      <c r="B443" s="63">
        <f t="shared" si="123"/>
        <v>160300</v>
      </c>
      <c r="C443" s="82">
        <f t="shared" si="121"/>
        <v>160353</v>
      </c>
      <c r="D443" s="83" t="s">
        <v>111</v>
      </c>
      <c r="E443" s="92" t="s">
        <v>379</v>
      </c>
      <c r="F443" s="85" t="s">
        <v>378</v>
      </c>
      <c r="G443" s="93" t="s">
        <v>45</v>
      </c>
      <c r="I443" s="94">
        <v>16</v>
      </c>
      <c r="J443" s="170"/>
      <c r="K443" s="170">
        <f t="shared" si="122"/>
        <v>0</v>
      </c>
      <c r="L443" s="184">
        <f t="shared" si="119"/>
        <v>0</v>
      </c>
      <c r="N443" s="95"/>
    </row>
    <row r="444" spans="1:14" ht="15" outlineLevel="2" x14ac:dyDescent="0.2">
      <c r="A444" s="62" t="e">
        <f>#REF!+1</f>
        <v>#REF!</v>
      </c>
      <c r="B444" s="63">
        <f t="shared" si="123"/>
        <v>160300</v>
      </c>
      <c r="C444" s="82">
        <f t="shared" si="121"/>
        <v>160354</v>
      </c>
      <c r="D444" s="83" t="s">
        <v>90</v>
      </c>
      <c r="E444" s="180">
        <v>2901020</v>
      </c>
      <c r="F444" s="85" t="s">
        <v>440</v>
      </c>
      <c r="G444" s="93" t="s">
        <v>53</v>
      </c>
      <c r="I444" s="94">
        <v>45</v>
      </c>
      <c r="J444" s="170"/>
      <c r="K444" s="170">
        <f t="shared" si="122"/>
        <v>0</v>
      </c>
      <c r="L444" s="184">
        <f t="shared" si="119"/>
        <v>0</v>
      </c>
      <c r="N444" s="95"/>
    </row>
    <row r="445" spans="1:14" ht="30" outlineLevel="2" x14ac:dyDescent="0.2">
      <c r="A445" s="62" t="e">
        <f>#REF!+1</f>
        <v>#REF!</v>
      </c>
      <c r="B445" s="63">
        <f t="shared" si="123"/>
        <v>160300</v>
      </c>
      <c r="C445" s="82">
        <f t="shared" si="121"/>
        <v>160355</v>
      </c>
      <c r="D445" s="83" t="s">
        <v>90</v>
      </c>
      <c r="E445" s="180">
        <v>2403340</v>
      </c>
      <c r="F445" s="85" t="s">
        <v>441</v>
      </c>
      <c r="G445" s="93" t="s">
        <v>25</v>
      </c>
      <c r="I445" s="94">
        <v>7.5</v>
      </c>
      <c r="J445" s="170"/>
      <c r="K445" s="170">
        <f t="shared" si="122"/>
        <v>0</v>
      </c>
      <c r="L445" s="184">
        <f t="shared" si="119"/>
        <v>0</v>
      </c>
      <c r="N445" s="95"/>
    </row>
    <row r="446" spans="1:14" ht="30" outlineLevel="2" x14ac:dyDescent="0.2">
      <c r="A446" s="62" t="e">
        <f>#REF!+1</f>
        <v>#REF!</v>
      </c>
      <c r="B446" s="63">
        <f t="shared" si="123"/>
        <v>160300</v>
      </c>
      <c r="C446" s="82">
        <f t="shared" si="121"/>
        <v>160356</v>
      </c>
      <c r="D446" s="83" t="s">
        <v>90</v>
      </c>
      <c r="E446" s="180">
        <v>4220120</v>
      </c>
      <c r="F446" s="85" t="s">
        <v>457</v>
      </c>
      <c r="G446" s="93" t="s">
        <v>45</v>
      </c>
      <c r="I446" s="94">
        <v>15</v>
      </c>
      <c r="J446" s="170"/>
      <c r="K446" s="170">
        <f t="shared" si="122"/>
        <v>0</v>
      </c>
      <c r="L446" s="184">
        <f t="shared" si="119"/>
        <v>0</v>
      </c>
      <c r="N446" s="95"/>
    </row>
    <row r="447" spans="1:14" ht="30" outlineLevel="2" x14ac:dyDescent="0.2">
      <c r="A447" s="62" t="e">
        <f>#REF!+1</f>
        <v>#REF!</v>
      </c>
      <c r="B447" s="63">
        <f t="shared" si="123"/>
        <v>160300</v>
      </c>
      <c r="C447" s="82">
        <f t="shared" si="121"/>
        <v>160357</v>
      </c>
      <c r="D447" s="83" t="s">
        <v>90</v>
      </c>
      <c r="E447" s="180">
        <v>4220210</v>
      </c>
      <c r="F447" s="85" t="s">
        <v>456</v>
      </c>
      <c r="G447" s="93" t="s">
        <v>45</v>
      </c>
      <c r="I447" s="94">
        <v>30</v>
      </c>
      <c r="J447" s="170"/>
      <c r="K447" s="170">
        <f t="shared" si="122"/>
        <v>0</v>
      </c>
      <c r="L447" s="184">
        <f t="shared" si="119"/>
        <v>0</v>
      </c>
      <c r="N447" s="95"/>
    </row>
    <row r="448" spans="1:14" ht="15" outlineLevel="2" x14ac:dyDescent="0.2">
      <c r="A448" s="62" t="e">
        <f>#REF!+1</f>
        <v>#REF!</v>
      </c>
      <c r="B448" s="63">
        <f t="shared" si="123"/>
        <v>160300</v>
      </c>
      <c r="C448" s="82">
        <f t="shared" si="121"/>
        <v>160358</v>
      </c>
      <c r="D448" s="83" t="s">
        <v>90</v>
      </c>
      <c r="E448" s="180">
        <v>4004110</v>
      </c>
      <c r="F448" s="85" t="s">
        <v>487</v>
      </c>
      <c r="G448" s="93" t="s">
        <v>45</v>
      </c>
      <c r="I448" s="94">
        <v>32</v>
      </c>
      <c r="J448" s="170"/>
      <c r="K448" s="170">
        <f t="shared" si="122"/>
        <v>0</v>
      </c>
      <c r="L448" s="184">
        <f t="shared" si="119"/>
        <v>0</v>
      </c>
      <c r="N448" s="95"/>
    </row>
    <row r="449" spans="1:15" ht="30" outlineLevel="2" x14ac:dyDescent="0.2">
      <c r="A449" s="62" t="e">
        <f>#REF!+1</f>
        <v>#REF!</v>
      </c>
      <c r="B449" s="63">
        <f t="shared" si="123"/>
        <v>160300</v>
      </c>
      <c r="C449" s="82">
        <f t="shared" si="121"/>
        <v>160359</v>
      </c>
      <c r="D449" s="83" t="s">
        <v>90</v>
      </c>
      <c r="E449" s="180">
        <v>4004140</v>
      </c>
      <c r="F449" s="85" t="s">
        <v>527</v>
      </c>
      <c r="G449" s="93" t="s">
        <v>45</v>
      </c>
      <c r="I449" s="94">
        <v>33</v>
      </c>
      <c r="J449" s="170"/>
      <c r="K449" s="170">
        <f t="shared" si="122"/>
        <v>0</v>
      </c>
      <c r="L449" s="184">
        <f t="shared" si="119"/>
        <v>0</v>
      </c>
      <c r="N449" s="95"/>
    </row>
    <row r="450" spans="1:15" ht="30" outlineLevel="2" x14ac:dyDescent="0.2">
      <c r="A450" s="62" t="e">
        <f>#REF!+1</f>
        <v>#REF!</v>
      </c>
      <c r="B450" s="63">
        <f t="shared" si="123"/>
        <v>160300</v>
      </c>
      <c r="C450" s="82">
        <f t="shared" si="121"/>
        <v>160360</v>
      </c>
      <c r="D450" s="83" t="s">
        <v>90</v>
      </c>
      <c r="E450" s="180">
        <v>3813040</v>
      </c>
      <c r="F450" s="85" t="s">
        <v>436</v>
      </c>
      <c r="G450" s="93" t="s">
        <v>53</v>
      </c>
      <c r="I450" s="94">
        <v>2130</v>
      </c>
      <c r="J450" s="170"/>
      <c r="K450" s="170">
        <f t="shared" si="122"/>
        <v>0</v>
      </c>
      <c r="L450" s="184">
        <f t="shared" si="119"/>
        <v>0</v>
      </c>
      <c r="N450" s="95"/>
    </row>
    <row r="451" spans="1:15" ht="30" customHeight="1" outlineLevel="1" x14ac:dyDescent="0.2">
      <c r="A451" s="62" t="e">
        <f>#REF!+1</f>
        <v>#REF!</v>
      </c>
      <c r="B451" s="63">
        <f t="shared" si="123"/>
        <v>160300</v>
      </c>
      <c r="C451" s="96" t="s">
        <v>0</v>
      </c>
      <c r="D451" s="47">
        <f>C343</f>
        <v>160000</v>
      </c>
      <c r="E451" s="48" t="s">
        <v>13</v>
      </c>
      <c r="F451" s="97">
        <f>B451</f>
        <v>160300</v>
      </c>
      <c r="G451" s="15"/>
      <c r="H451" s="3"/>
      <c r="I451" s="52" t="s">
        <v>0</v>
      </c>
      <c r="J451" s="171"/>
      <c r="K451" s="171">
        <f>SUMIF(B$9:B450,B451,K$9:K450)</f>
        <v>0</v>
      </c>
      <c r="L451" s="185">
        <f t="shared" si="119"/>
        <v>0</v>
      </c>
      <c r="N451" s="98"/>
      <c r="O451" s="3"/>
    </row>
    <row r="452" spans="1:15" ht="8.1" customHeight="1" outlineLevel="1" x14ac:dyDescent="0.2">
      <c r="C452" s="82" t="s">
        <v>0</v>
      </c>
      <c r="D452" s="83"/>
      <c r="E452" s="84" t="s">
        <v>28</v>
      </c>
      <c r="F452" s="85"/>
      <c r="G452" s="86"/>
      <c r="I452" s="87" t="s">
        <v>0</v>
      </c>
      <c r="J452" s="170"/>
      <c r="K452" s="170"/>
      <c r="L452" s="186"/>
      <c r="N452" s="88"/>
    </row>
    <row r="453" spans="1:15" s="91" customFormat="1" ht="30" customHeight="1" outlineLevel="1" x14ac:dyDescent="0.25">
      <c r="A453" s="62" t="e">
        <f>#REF!+1</f>
        <v>#REF!</v>
      </c>
      <c r="B453" s="137">
        <f>C453</f>
        <v>160400</v>
      </c>
      <c r="C453" s="90">
        <f>C390+100</f>
        <v>160400</v>
      </c>
      <c r="D453" s="43" t="s">
        <v>0</v>
      </c>
      <c r="E453" s="44" t="s">
        <v>0</v>
      </c>
      <c r="F453" s="49" t="s">
        <v>285</v>
      </c>
      <c r="G453" s="45"/>
      <c r="H453" s="1"/>
      <c r="I453" s="51" t="s">
        <v>0</v>
      </c>
      <c r="J453" s="168"/>
      <c r="K453" s="168"/>
      <c r="L453" s="187"/>
      <c r="M453" s="1"/>
      <c r="N453" s="46"/>
      <c r="O453" s="1"/>
    </row>
    <row r="454" spans="1:15" ht="30" outlineLevel="2" x14ac:dyDescent="0.2">
      <c r="A454" s="62" t="e">
        <f>#REF!+1</f>
        <v>#REF!</v>
      </c>
      <c r="B454" s="63">
        <f t="shared" ref="B454:B457" si="124">B453</f>
        <v>160400</v>
      </c>
      <c r="C454" s="82">
        <f>C453+1</f>
        <v>160401</v>
      </c>
      <c r="D454" s="83" t="s">
        <v>90</v>
      </c>
      <c r="E454" s="180">
        <v>4108250</v>
      </c>
      <c r="F454" s="85" t="s">
        <v>72</v>
      </c>
      <c r="G454" s="93" t="s">
        <v>45</v>
      </c>
      <c r="I454" s="94">
        <v>22</v>
      </c>
      <c r="J454" s="170"/>
      <c r="K454" s="170">
        <f t="shared" ref="K454:K456" si="125">ROUND(J454*I454,2)</f>
        <v>0</v>
      </c>
      <c r="L454" s="184">
        <f>IFERROR(K454/$K$1021,0)</f>
        <v>0</v>
      </c>
      <c r="N454" s="95"/>
    </row>
    <row r="455" spans="1:15" ht="45" outlineLevel="2" x14ac:dyDescent="0.2">
      <c r="A455" s="62" t="e">
        <f>#REF!+1</f>
        <v>#REF!</v>
      </c>
      <c r="B455" s="63">
        <f t="shared" si="124"/>
        <v>160400</v>
      </c>
      <c r="C455" s="82">
        <f t="shared" ref="C455:C456" si="126">C454+1</f>
        <v>160402</v>
      </c>
      <c r="D455" s="83" t="s">
        <v>90</v>
      </c>
      <c r="E455" s="180">
        <v>4112050</v>
      </c>
      <c r="F455" s="85" t="s">
        <v>187</v>
      </c>
      <c r="G455" s="93" t="s">
        <v>46</v>
      </c>
      <c r="I455" s="94">
        <v>22</v>
      </c>
      <c r="J455" s="170"/>
      <c r="K455" s="170">
        <f t="shared" si="125"/>
        <v>0</v>
      </c>
      <c r="L455" s="184">
        <f>IFERROR(K455/$K$1021,0)</f>
        <v>0</v>
      </c>
      <c r="N455" s="111"/>
    </row>
    <row r="456" spans="1:15" ht="30" outlineLevel="2" x14ac:dyDescent="0.2">
      <c r="A456" s="62" t="e">
        <f t="shared" ref="A456" si="127">A454+1</f>
        <v>#REF!</v>
      </c>
      <c r="B456" s="63">
        <f t="shared" si="124"/>
        <v>160400</v>
      </c>
      <c r="C456" s="82">
        <f t="shared" si="126"/>
        <v>160403</v>
      </c>
      <c r="D456" s="83" t="s">
        <v>90</v>
      </c>
      <c r="E456" s="180">
        <v>4105240</v>
      </c>
      <c r="F456" s="85" t="s">
        <v>73</v>
      </c>
      <c r="G456" s="93" t="s">
        <v>45</v>
      </c>
      <c r="I456" s="94">
        <v>22</v>
      </c>
      <c r="J456" s="170"/>
      <c r="K456" s="170">
        <f t="shared" si="125"/>
        <v>0</v>
      </c>
      <c r="L456" s="184">
        <f>IFERROR(K456/$K$1021,0)</f>
        <v>0</v>
      </c>
      <c r="N456" s="111"/>
    </row>
    <row r="457" spans="1:15" ht="30" customHeight="1" outlineLevel="1" x14ac:dyDescent="0.2">
      <c r="A457" s="62" t="e">
        <f>#REF!+1</f>
        <v>#REF!</v>
      </c>
      <c r="B457" s="63">
        <f t="shared" si="124"/>
        <v>160400</v>
      </c>
      <c r="C457" s="96" t="s">
        <v>0</v>
      </c>
      <c r="D457" s="47">
        <f>C343</f>
        <v>160000</v>
      </c>
      <c r="E457" s="48" t="s">
        <v>13</v>
      </c>
      <c r="F457" s="97">
        <f>B457</f>
        <v>160400</v>
      </c>
      <c r="G457" s="15"/>
      <c r="H457" s="3"/>
      <c r="I457" s="52" t="s">
        <v>0</v>
      </c>
      <c r="J457" s="171"/>
      <c r="K457" s="171">
        <f>SUMIF(B$9:B456,B457,K$9:K456)</f>
        <v>0</v>
      </c>
      <c r="L457" s="185">
        <f>IFERROR(K457/$K$1021,0)</f>
        <v>0</v>
      </c>
      <c r="N457" s="98"/>
      <c r="O457" s="3"/>
    </row>
    <row r="458" spans="1:15" ht="8.1" customHeight="1" outlineLevel="1" x14ac:dyDescent="0.2">
      <c r="C458" s="82" t="s">
        <v>0</v>
      </c>
      <c r="D458" s="83"/>
      <c r="E458" s="84" t="s">
        <v>28</v>
      </c>
      <c r="F458" s="85"/>
      <c r="G458" s="86"/>
      <c r="I458" s="87" t="s">
        <v>0</v>
      </c>
      <c r="J458" s="170"/>
      <c r="K458" s="170"/>
      <c r="L458" s="186"/>
      <c r="N458" s="88"/>
    </row>
    <row r="459" spans="1:15" s="91" customFormat="1" ht="30" customHeight="1" outlineLevel="1" x14ac:dyDescent="0.25">
      <c r="A459" s="62" t="e">
        <f>#REF!+1</f>
        <v>#REF!</v>
      </c>
      <c r="B459" s="89">
        <f>C459</f>
        <v>160500</v>
      </c>
      <c r="C459" s="90">
        <f>C453+100</f>
        <v>160500</v>
      </c>
      <c r="D459" s="43" t="s">
        <v>0</v>
      </c>
      <c r="E459" s="44" t="s">
        <v>0</v>
      </c>
      <c r="F459" s="49" t="s">
        <v>277</v>
      </c>
      <c r="G459" s="45"/>
      <c r="H459" s="1"/>
      <c r="I459" s="51" t="s">
        <v>0</v>
      </c>
      <c r="J459" s="168"/>
      <c r="K459" s="168"/>
      <c r="L459" s="187"/>
      <c r="M459" s="1"/>
      <c r="N459" s="46"/>
      <c r="O459" s="1"/>
    </row>
    <row r="460" spans="1:15" ht="45" outlineLevel="2" x14ac:dyDescent="0.2">
      <c r="A460" s="62" t="e">
        <f>#REF!+1</f>
        <v>#REF!</v>
      </c>
      <c r="B460" s="63">
        <f>B459</f>
        <v>160500</v>
      </c>
      <c r="C460" s="82">
        <f>C459+1</f>
        <v>160501</v>
      </c>
      <c r="D460" s="83" t="s">
        <v>90</v>
      </c>
      <c r="E460" s="180">
        <v>4114400</v>
      </c>
      <c r="F460" s="85" t="s">
        <v>380</v>
      </c>
      <c r="G460" s="93" t="s">
        <v>46</v>
      </c>
      <c r="I460" s="94">
        <v>10</v>
      </c>
      <c r="J460" s="170"/>
      <c r="K460" s="170">
        <f>ROUND(J460*I460,2)</f>
        <v>0</v>
      </c>
      <c r="L460" s="184">
        <f t="shared" ref="L460:L466" si="128">IFERROR(K460/$K$1021,0)</f>
        <v>0</v>
      </c>
      <c r="N460" s="95"/>
    </row>
    <row r="461" spans="1:15" ht="30" outlineLevel="2" x14ac:dyDescent="0.2">
      <c r="A461" s="62" t="e">
        <f>A462+1</f>
        <v>#REF!</v>
      </c>
      <c r="B461" s="63">
        <f t="shared" ref="B461:B466" si="129">B460</f>
        <v>160500</v>
      </c>
      <c r="C461" s="82">
        <f t="shared" ref="C461:C465" si="130">C460+1</f>
        <v>160502</v>
      </c>
      <c r="D461" s="83" t="s">
        <v>90</v>
      </c>
      <c r="E461" s="180">
        <v>5005260</v>
      </c>
      <c r="F461" s="85" t="s">
        <v>381</v>
      </c>
      <c r="G461" s="93" t="s">
        <v>46</v>
      </c>
      <c r="I461" s="94">
        <v>4</v>
      </c>
      <c r="J461" s="170"/>
      <c r="K461" s="170">
        <f>ROUND(J461*I461,2)</f>
        <v>0</v>
      </c>
      <c r="L461" s="184">
        <f t="shared" si="128"/>
        <v>0</v>
      </c>
      <c r="N461" s="95"/>
    </row>
    <row r="462" spans="1:15" ht="30" outlineLevel="2" x14ac:dyDescent="0.2">
      <c r="A462" s="62" t="e">
        <f>#REF!+1</f>
        <v>#REF!</v>
      </c>
      <c r="B462" s="63">
        <f t="shared" si="129"/>
        <v>160500</v>
      </c>
      <c r="C462" s="82">
        <f t="shared" si="130"/>
        <v>160503</v>
      </c>
      <c r="D462" s="83" t="s">
        <v>90</v>
      </c>
      <c r="E462" s="180">
        <v>4113040</v>
      </c>
      <c r="F462" s="85" t="s">
        <v>382</v>
      </c>
      <c r="G462" s="93" t="s">
        <v>46</v>
      </c>
      <c r="I462" s="94">
        <v>3</v>
      </c>
      <c r="J462" s="170"/>
      <c r="K462" s="170">
        <f t="shared" ref="K462:K465" si="131">ROUND(J462*I462,2)</f>
        <v>0</v>
      </c>
      <c r="L462" s="184">
        <f t="shared" si="128"/>
        <v>0</v>
      </c>
      <c r="N462" s="111"/>
    </row>
    <row r="463" spans="1:15" ht="30" outlineLevel="2" x14ac:dyDescent="0.2">
      <c r="A463" s="62" t="e">
        <f>#REF!+1</f>
        <v>#REF!</v>
      </c>
      <c r="B463" s="63">
        <f t="shared" si="129"/>
        <v>160500</v>
      </c>
      <c r="C463" s="82">
        <f t="shared" si="130"/>
        <v>160504</v>
      </c>
      <c r="D463" s="83" t="s">
        <v>90</v>
      </c>
      <c r="E463" s="181">
        <v>4113030</v>
      </c>
      <c r="F463" s="85" t="s">
        <v>383</v>
      </c>
      <c r="G463" s="93" t="s">
        <v>46</v>
      </c>
      <c r="I463" s="94">
        <v>5</v>
      </c>
      <c r="J463" s="177"/>
      <c r="K463" s="170">
        <f t="shared" si="131"/>
        <v>0</v>
      </c>
      <c r="L463" s="184">
        <f t="shared" si="128"/>
        <v>0</v>
      </c>
      <c r="N463" s="111"/>
    </row>
    <row r="464" spans="1:15" ht="15" outlineLevel="2" x14ac:dyDescent="0.2">
      <c r="A464" s="62" t="e">
        <f>#REF!+1</f>
        <v>#REF!</v>
      </c>
      <c r="B464" s="63">
        <f t="shared" si="129"/>
        <v>160500</v>
      </c>
      <c r="C464" s="82">
        <f t="shared" si="130"/>
        <v>160505</v>
      </c>
      <c r="D464" s="83" t="s">
        <v>90</v>
      </c>
      <c r="E464" s="180">
        <v>4020240</v>
      </c>
      <c r="F464" s="85" t="s">
        <v>476</v>
      </c>
      <c r="G464" s="93" t="s">
        <v>46</v>
      </c>
      <c r="I464" s="94">
        <v>61</v>
      </c>
      <c r="J464" s="177"/>
      <c r="K464" s="170">
        <f t="shared" si="131"/>
        <v>0</v>
      </c>
      <c r="L464" s="184">
        <f t="shared" si="128"/>
        <v>0</v>
      </c>
      <c r="N464" s="111"/>
    </row>
    <row r="465" spans="1:15" ht="30" outlineLevel="2" x14ac:dyDescent="0.2">
      <c r="A465" s="62" t="e">
        <f>#REF!+1</f>
        <v>#REF!</v>
      </c>
      <c r="B465" s="63">
        <f t="shared" si="129"/>
        <v>160500</v>
      </c>
      <c r="C465" s="82">
        <f t="shared" si="130"/>
        <v>160506</v>
      </c>
      <c r="D465" s="83" t="s">
        <v>157</v>
      </c>
      <c r="E465" s="92" t="s">
        <v>186</v>
      </c>
      <c r="F465" s="85" t="s">
        <v>185</v>
      </c>
      <c r="G465" s="93" t="s">
        <v>46</v>
      </c>
      <c r="I465" s="94">
        <v>18</v>
      </c>
      <c r="J465" s="170"/>
      <c r="K465" s="170">
        <f t="shared" si="131"/>
        <v>0</v>
      </c>
      <c r="L465" s="184">
        <f t="shared" si="128"/>
        <v>0</v>
      </c>
      <c r="N465" s="111"/>
    </row>
    <row r="466" spans="1:15" ht="30" customHeight="1" outlineLevel="1" x14ac:dyDescent="0.2">
      <c r="A466" s="62" t="e">
        <f>#REF!+1</f>
        <v>#REF!</v>
      </c>
      <c r="B466" s="63">
        <f t="shared" si="129"/>
        <v>160500</v>
      </c>
      <c r="C466" s="96" t="s">
        <v>0</v>
      </c>
      <c r="D466" s="47">
        <f>C343</f>
        <v>160000</v>
      </c>
      <c r="E466" s="48" t="s">
        <v>13</v>
      </c>
      <c r="F466" s="97">
        <f>B466</f>
        <v>160500</v>
      </c>
      <c r="G466" s="15"/>
      <c r="H466" s="3"/>
      <c r="I466" s="52" t="s">
        <v>0</v>
      </c>
      <c r="J466" s="171"/>
      <c r="K466" s="171">
        <f>SUMIF(B$9:B465,B466,K$9:K465)</f>
        <v>0</v>
      </c>
      <c r="L466" s="185">
        <f t="shared" si="128"/>
        <v>0</v>
      </c>
      <c r="N466" s="98"/>
      <c r="O466" s="3"/>
    </row>
    <row r="467" spans="1:15" ht="8.1" customHeight="1" outlineLevel="1" x14ac:dyDescent="0.2">
      <c r="C467" s="82" t="s">
        <v>0</v>
      </c>
      <c r="D467" s="83"/>
      <c r="E467" s="84" t="s">
        <v>28</v>
      </c>
      <c r="F467" s="85"/>
      <c r="G467" s="86"/>
      <c r="I467" s="87" t="s">
        <v>0</v>
      </c>
      <c r="J467" s="170"/>
      <c r="K467" s="170"/>
      <c r="L467" s="186"/>
      <c r="N467" s="88"/>
    </row>
    <row r="468" spans="1:15" s="91" customFormat="1" ht="30" customHeight="1" outlineLevel="1" x14ac:dyDescent="0.25">
      <c r="A468" s="62" t="e">
        <f>#REF!+1</f>
        <v>#REF!</v>
      </c>
      <c r="B468" s="89">
        <f>C468</f>
        <v>160600</v>
      </c>
      <c r="C468" s="90">
        <f>C459+100</f>
        <v>160600</v>
      </c>
      <c r="D468" s="43" t="s">
        <v>0</v>
      </c>
      <c r="E468" s="44" t="s">
        <v>0</v>
      </c>
      <c r="F468" s="49" t="s">
        <v>444</v>
      </c>
      <c r="G468" s="45"/>
      <c r="H468" s="1"/>
      <c r="I468" s="51" t="s">
        <v>0</v>
      </c>
      <c r="J468" s="168"/>
      <c r="K468" s="168"/>
      <c r="L468" s="187"/>
      <c r="M468" s="1"/>
      <c r="N468" s="46"/>
      <c r="O468" s="1"/>
    </row>
    <row r="469" spans="1:15" ht="30" outlineLevel="2" x14ac:dyDescent="0.2">
      <c r="A469" s="62" t="e">
        <f>#REF!+1</f>
        <v>#REF!</v>
      </c>
      <c r="B469" s="63">
        <f>B468</f>
        <v>160600</v>
      </c>
      <c r="C469" s="82">
        <f>C468+1</f>
        <v>160601</v>
      </c>
      <c r="D469" s="83" t="s">
        <v>90</v>
      </c>
      <c r="E469" s="180">
        <v>4110330</v>
      </c>
      <c r="F469" s="85" t="s">
        <v>442</v>
      </c>
      <c r="G469" s="93" t="s">
        <v>46</v>
      </c>
      <c r="I469" s="94">
        <v>21</v>
      </c>
      <c r="J469" s="170"/>
      <c r="K469" s="170">
        <f>ROUND(J469*I469,2)</f>
        <v>0</v>
      </c>
      <c r="L469" s="184">
        <f t="shared" ref="L469:L484" si="132">IFERROR(K469/$K$1021,0)</f>
        <v>0</v>
      </c>
      <c r="N469" s="95"/>
    </row>
    <row r="470" spans="1:15" ht="30" outlineLevel="2" x14ac:dyDescent="0.2">
      <c r="A470" s="62" t="e">
        <f>#REF!+1</f>
        <v>#REF!</v>
      </c>
      <c r="B470" s="63">
        <f t="shared" ref="B470:B478" si="133">B469</f>
        <v>160600</v>
      </c>
      <c r="C470" s="82">
        <f t="shared" ref="C470:C483" si="134">C469+1</f>
        <v>160602</v>
      </c>
      <c r="D470" s="83" t="s">
        <v>90</v>
      </c>
      <c r="E470" s="180">
        <v>4110430</v>
      </c>
      <c r="F470" s="85" t="s">
        <v>443</v>
      </c>
      <c r="G470" s="93" t="s">
        <v>46</v>
      </c>
      <c r="I470" s="94">
        <v>33</v>
      </c>
      <c r="J470" s="170"/>
      <c r="K470" s="170">
        <f t="shared" ref="K470:K483" si="135">ROUND(J470*I470,2)</f>
        <v>0</v>
      </c>
      <c r="L470" s="184">
        <f t="shared" si="132"/>
        <v>0</v>
      </c>
      <c r="N470" s="95"/>
    </row>
    <row r="471" spans="1:15" ht="30" outlineLevel="2" x14ac:dyDescent="0.2">
      <c r="A471" s="62" t="e">
        <f>#REF!+1</f>
        <v>#REF!</v>
      </c>
      <c r="B471" s="63">
        <f t="shared" ref="B471:B472" si="136">B468</f>
        <v>160600</v>
      </c>
      <c r="C471" s="82">
        <f t="shared" si="134"/>
        <v>160603</v>
      </c>
      <c r="D471" s="83" t="s">
        <v>90</v>
      </c>
      <c r="E471" s="180">
        <v>4111440</v>
      </c>
      <c r="F471" s="85" t="s">
        <v>472</v>
      </c>
      <c r="G471" s="93" t="s">
        <v>46</v>
      </c>
      <c r="I471" s="94">
        <v>50</v>
      </c>
      <c r="J471" s="170"/>
      <c r="K471" s="170">
        <f t="shared" si="135"/>
        <v>0</v>
      </c>
      <c r="L471" s="184">
        <f t="shared" si="132"/>
        <v>0</v>
      </c>
      <c r="N471" s="95"/>
    </row>
    <row r="472" spans="1:15" ht="30" outlineLevel="2" x14ac:dyDescent="0.2">
      <c r="A472" s="62" t="e">
        <f>#REF!+1</f>
        <v>#REF!</v>
      </c>
      <c r="B472" s="63">
        <f t="shared" si="136"/>
        <v>160600</v>
      </c>
      <c r="C472" s="82">
        <f t="shared" si="134"/>
        <v>160604</v>
      </c>
      <c r="D472" s="83" t="s">
        <v>90</v>
      </c>
      <c r="E472" s="180">
        <v>4111470</v>
      </c>
      <c r="F472" s="85" t="s">
        <v>489</v>
      </c>
      <c r="G472" s="93" t="s">
        <v>46</v>
      </c>
      <c r="I472" s="94">
        <v>1</v>
      </c>
      <c r="J472" s="170"/>
      <c r="K472" s="170">
        <f t="shared" si="135"/>
        <v>0</v>
      </c>
      <c r="L472" s="184">
        <f t="shared" si="132"/>
        <v>0</v>
      </c>
      <c r="N472" s="95"/>
    </row>
    <row r="473" spans="1:15" ht="30" outlineLevel="2" x14ac:dyDescent="0.2">
      <c r="A473" s="62" t="e">
        <f>#REF!+1</f>
        <v>#REF!</v>
      </c>
      <c r="B473" s="63">
        <f>B470</f>
        <v>160600</v>
      </c>
      <c r="C473" s="82">
        <f t="shared" si="134"/>
        <v>160605</v>
      </c>
      <c r="D473" s="83" t="s">
        <v>90</v>
      </c>
      <c r="E473" s="180">
        <v>4111450</v>
      </c>
      <c r="F473" s="85" t="s">
        <v>490</v>
      </c>
      <c r="G473" s="93" t="s">
        <v>46</v>
      </c>
      <c r="I473" s="94">
        <v>3</v>
      </c>
      <c r="J473" s="170"/>
      <c r="K473" s="170">
        <f t="shared" si="135"/>
        <v>0</v>
      </c>
      <c r="L473" s="184">
        <f t="shared" si="132"/>
        <v>0</v>
      </c>
      <c r="N473" s="95"/>
    </row>
    <row r="474" spans="1:15" ht="30" outlineLevel="2" x14ac:dyDescent="0.2">
      <c r="A474" s="62" t="e">
        <f>#REF!+1</f>
        <v>#REF!</v>
      </c>
      <c r="B474" s="63">
        <f t="shared" si="133"/>
        <v>160600</v>
      </c>
      <c r="C474" s="82">
        <f t="shared" si="134"/>
        <v>160606</v>
      </c>
      <c r="D474" s="83" t="s">
        <v>90</v>
      </c>
      <c r="E474" s="180">
        <v>4111160</v>
      </c>
      <c r="F474" s="85" t="s">
        <v>445</v>
      </c>
      <c r="G474" s="93" t="s">
        <v>46</v>
      </c>
      <c r="I474" s="94">
        <v>50</v>
      </c>
      <c r="J474" s="170"/>
      <c r="K474" s="170">
        <f t="shared" si="135"/>
        <v>0</v>
      </c>
      <c r="L474" s="184">
        <f t="shared" si="132"/>
        <v>0</v>
      </c>
      <c r="N474" s="95"/>
    </row>
    <row r="475" spans="1:15" ht="60" outlineLevel="2" x14ac:dyDescent="0.2">
      <c r="A475" s="62" t="e">
        <f>#REF!+1</f>
        <v>#REF!</v>
      </c>
      <c r="B475" s="63">
        <f t="shared" si="133"/>
        <v>160600</v>
      </c>
      <c r="C475" s="82">
        <f t="shared" si="134"/>
        <v>160607</v>
      </c>
      <c r="D475" s="83" t="s">
        <v>157</v>
      </c>
      <c r="E475" s="92" t="s">
        <v>447</v>
      </c>
      <c r="F475" s="85" t="s">
        <v>453</v>
      </c>
      <c r="G475" s="93" t="s">
        <v>46</v>
      </c>
      <c r="I475" s="94">
        <v>1</v>
      </c>
      <c r="J475" s="170"/>
      <c r="K475" s="170">
        <f t="shared" si="135"/>
        <v>0</v>
      </c>
      <c r="L475" s="184">
        <f t="shared" si="132"/>
        <v>0</v>
      </c>
      <c r="N475" s="95"/>
    </row>
    <row r="476" spans="1:15" ht="30" outlineLevel="2" x14ac:dyDescent="0.2">
      <c r="A476" s="62" t="e">
        <f>#REF!+1</f>
        <v>#REF!</v>
      </c>
      <c r="B476" s="63">
        <f t="shared" si="133"/>
        <v>160600</v>
      </c>
      <c r="C476" s="82">
        <f t="shared" si="134"/>
        <v>160608</v>
      </c>
      <c r="D476" s="83" t="s">
        <v>90</v>
      </c>
      <c r="E476" s="180">
        <v>4205310</v>
      </c>
      <c r="F476" s="85" t="s">
        <v>446</v>
      </c>
      <c r="G476" s="93" t="s">
        <v>46</v>
      </c>
      <c r="I476" s="94">
        <v>54</v>
      </c>
      <c r="J476" s="170"/>
      <c r="K476" s="170">
        <f t="shared" si="135"/>
        <v>0</v>
      </c>
      <c r="L476" s="184">
        <f t="shared" si="132"/>
        <v>0</v>
      </c>
      <c r="N476" s="95"/>
    </row>
    <row r="477" spans="1:15" ht="15" outlineLevel="2" x14ac:dyDescent="0.2">
      <c r="A477" s="62" t="e">
        <f>#REF!+1</f>
        <v>#REF!</v>
      </c>
      <c r="B477" s="63">
        <f>B476</f>
        <v>160600</v>
      </c>
      <c r="C477" s="82">
        <f t="shared" si="134"/>
        <v>160609</v>
      </c>
      <c r="D477" s="83" t="s">
        <v>90</v>
      </c>
      <c r="E477" s="180">
        <v>4205300</v>
      </c>
      <c r="F477" s="85" t="s">
        <v>448</v>
      </c>
      <c r="G477" s="93" t="s">
        <v>46</v>
      </c>
      <c r="I477" s="94">
        <v>54</v>
      </c>
      <c r="J477" s="170"/>
      <c r="K477" s="170">
        <f t="shared" si="135"/>
        <v>0</v>
      </c>
      <c r="L477" s="184">
        <f t="shared" si="132"/>
        <v>0</v>
      </c>
      <c r="N477" s="95"/>
    </row>
    <row r="478" spans="1:15" ht="15" outlineLevel="2" x14ac:dyDescent="0.2">
      <c r="A478" s="62" t="e">
        <f>#REF!+1</f>
        <v>#REF!</v>
      </c>
      <c r="B478" s="63">
        <f t="shared" si="133"/>
        <v>160600</v>
      </c>
      <c r="C478" s="82">
        <f t="shared" si="134"/>
        <v>160610</v>
      </c>
      <c r="D478" s="83" t="s">
        <v>90</v>
      </c>
      <c r="E478" s="180">
        <v>4205200</v>
      </c>
      <c r="F478" s="85" t="s">
        <v>449</v>
      </c>
      <c r="G478" s="93" t="s">
        <v>46</v>
      </c>
      <c r="I478" s="94">
        <v>108</v>
      </c>
      <c r="J478" s="170"/>
      <c r="K478" s="170">
        <f t="shared" si="135"/>
        <v>0</v>
      </c>
      <c r="L478" s="184">
        <f t="shared" si="132"/>
        <v>0</v>
      </c>
      <c r="N478" s="95"/>
    </row>
    <row r="479" spans="1:15" ht="15" outlineLevel="2" x14ac:dyDescent="0.2">
      <c r="A479" s="62" t="e">
        <f>#REF!+1</f>
        <v>#REF!</v>
      </c>
      <c r="B479" s="63">
        <f>B477</f>
        <v>160600</v>
      </c>
      <c r="C479" s="82">
        <f t="shared" si="134"/>
        <v>160611</v>
      </c>
      <c r="D479" s="83" t="s">
        <v>90</v>
      </c>
      <c r="E479" s="180">
        <v>4205160</v>
      </c>
      <c r="F479" s="85" t="s">
        <v>488</v>
      </c>
      <c r="G479" s="93" t="s">
        <v>46</v>
      </c>
      <c r="I479" s="94">
        <v>40</v>
      </c>
      <c r="J479" s="170"/>
      <c r="K479" s="170">
        <f t="shared" si="135"/>
        <v>0</v>
      </c>
      <c r="L479" s="184">
        <f t="shared" si="132"/>
        <v>0</v>
      </c>
      <c r="N479" s="95"/>
    </row>
    <row r="480" spans="1:15" ht="30" outlineLevel="2" x14ac:dyDescent="0.2">
      <c r="A480" s="62" t="e">
        <f>#REF!+1</f>
        <v>#REF!</v>
      </c>
      <c r="B480" s="63">
        <f>B477</f>
        <v>160600</v>
      </c>
      <c r="C480" s="82">
        <f t="shared" si="134"/>
        <v>160612</v>
      </c>
      <c r="D480" s="83" t="s">
        <v>90</v>
      </c>
      <c r="E480" s="180">
        <v>4112190</v>
      </c>
      <c r="F480" s="85" t="s">
        <v>450</v>
      </c>
      <c r="G480" s="93" t="s">
        <v>46</v>
      </c>
      <c r="I480" s="94">
        <v>15</v>
      </c>
      <c r="J480" s="170"/>
      <c r="K480" s="170">
        <f t="shared" si="135"/>
        <v>0</v>
      </c>
      <c r="L480" s="184">
        <f t="shared" si="132"/>
        <v>0</v>
      </c>
      <c r="N480" s="95"/>
    </row>
    <row r="481" spans="1:15" ht="15" outlineLevel="2" x14ac:dyDescent="0.2">
      <c r="A481" s="62" t="e">
        <f>#REF!+1</f>
        <v>#REF!</v>
      </c>
      <c r="B481" s="63">
        <f t="shared" ref="B481:B483" si="137">B478</f>
        <v>160600</v>
      </c>
      <c r="C481" s="82">
        <f t="shared" si="134"/>
        <v>160613</v>
      </c>
      <c r="D481" s="83" t="s">
        <v>90</v>
      </c>
      <c r="E481" s="180">
        <v>4105530</v>
      </c>
      <c r="F481" s="85" t="s">
        <v>451</v>
      </c>
      <c r="G481" s="93" t="s">
        <v>46</v>
      </c>
      <c r="I481" s="94">
        <v>15</v>
      </c>
      <c r="J481" s="170"/>
      <c r="K481" s="170">
        <f t="shared" si="135"/>
        <v>0</v>
      </c>
      <c r="L481" s="184">
        <f t="shared" si="132"/>
        <v>0</v>
      </c>
      <c r="N481" s="95"/>
    </row>
    <row r="482" spans="1:15" ht="30" outlineLevel="2" x14ac:dyDescent="0.2">
      <c r="A482" s="62" t="e">
        <f>#REF!+1</f>
        <v>#REF!</v>
      </c>
      <c r="B482" s="63">
        <f t="shared" si="137"/>
        <v>160600</v>
      </c>
      <c r="C482" s="82">
        <f t="shared" si="134"/>
        <v>160614</v>
      </c>
      <c r="D482" s="83" t="s">
        <v>90</v>
      </c>
      <c r="E482" s="181">
        <v>4111120</v>
      </c>
      <c r="F482" s="119" t="s">
        <v>459</v>
      </c>
      <c r="G482" s="93" t="s">
        <v>46</v>
      </c>
      <c r="I482" s="94">
        <v>40</v>
      </c>
      <c r="J482" s="177"/>
      <c r="K482" s="170">
        <f t="shared" si="135"/>
        <v>0</v>
      </c>
      <c r="L482" s="184">
        <f t="shared" si="132"/>
        <v>0</v>
      </c>
      <c r="N482" s="111"/>
    </row>
    <row r="483" spans="1:15" ht="30" outlineLevel="2" x14ac:dyDescent="0.2">
      <c r="A483" s="62" t="e">
        <f>#REF!+1</f>
        <v>#REF!</v>
      </c>
      <c r="B483" s="63">
        <f t="shared" si="137"/>
        <v>160600</v>
      </c>
      <c r="C483" s="82">
        <f t="shared" si="134"/>
        <v>160615</v>
      </c>
      <c r="D483" s="83" t="s">
        <v>90</v>
      </c>
      <c r="E483" s="180">
        <v>4108460</v>
      </c>
      <c r="F483" s="85" t="s">
        <v>452</v>
      </c>
      <c r="G483" s="93" t="s">
        <v>46</v>
      </c>
      <c r="I483" s="94">
        <v>54</v>
      </c>
      <c r="J483" s="170"/>
      <c r="K483" s="170">
        <f t="shared" si="135"/>
        <v>0</v>
      </c>
      <c r="L483" s="184">
        <f t="shared" si="132"/>
        <v>0</v>
      </c>
      <c r="N483" s="95"/>
    </row>
    <row r="484" spans="1:15" ht="30" customHeight="1" outlineLevel="1" thickBot="1" x14ac:dyDescent="0.25">
      <c r="A484" s="62" t="e">
        <f>#REF!+1</f>
        <v>#REF!</v>
      </c>
      <c r="B484" s="63">
        <f>B483</f>
        <v>160600</v>
      </c>
      <c r="C484" s="96" t="s">
        <v>0</v>
      </c>
      <c r="D484" s="47">
        <f>C343</f>
        <v>160000</v>
      </c>
      <c r="E484" s="48" t="s">
        <v>13</v>
      </c>
      <c r="F484" s="97">
        <f>B484</f>
        <v>160600</v>
      </c>
      <c r="G484" s="15"/>
      <c r="H484" s="3"/>
      <c r="I484" s="52" t="s">
        <v>0</v>
      </c>
      <c r="J484" s="171"/>
      <c r="K484" s="171">
        <f>SUMIF(B$9:B483,B484,K$9:K483)</f>
        <v>0</v>
      </c>
      <c r="L484" s="185">
        <f t="shared" si="132"/>
        <v>0</v>
      </c>
      <c r="N484" s="98"/>
      <c r="O484" s="3"/>
    </row>
    <row r="485" spans="1:15" ht="7.5" customHeight="1" outlineLevel="1" thickBot="1" x14ac:dyDescent="0.25">
      <c r="A485" s="62" t="e">
        <f>#REF!+1</f>
        <v>#REF!</v>
      </c>
      <c r="C485" s="138"/>
      <c r="D485" s="139"/>
      <c r="E485" s="140"/>
      <c r="F485" s="141"/>
      <c r="G485" s="142"/>
      <c r="H485" s="143"/>
      <c r="I485" s="144"/>
      <c r="J485" s="178"/>
      <c r="K485" s="170"/>
      <c r="L485" s="186"/>
      <c r="N485" s="110"/>
    </row>
    <row r="486" spans="1:15" s="91" customFormat="1" ht="30" customHeight="1" outlineLevel="1" x14ac:dyDescent="0.25">
      <c r="A486" s="62" t="e">
        <f>#REF!+1</f>
        <v>#REF!</v>
      </c>
      <c r="B486" s="89">
        <f>C486</f>
        <v>160700</v>
      </c>
      <c r="C486" s="90">
        <f>C468+100</f>
        <v>160700</v>
      </c>
      <c r="D486" s="43" t="s">
        <v>0</v>
      </c>
      <c r="E486" s="44" t="s">
        <v>0</v>
      </c>
      <c r="F486" s="49" t="s">
        <v>92</v>
      </c>
      <c r="G486" s="45"/>
      <c r="H486" s="1"/>
      <c r="I486" s="51" t="s">
        <v>0</v>
      </c>
      <c r="J486" s="168"/>
      <c r="K486" s="168"/>
      <c r="L486" s="187"/>
      <c r="M486" s="1"/>
      <c r="N486" s="46"/>
      <c r="O486" s="1"/>
    </row>
    <row r="487" spans="1:15" ht="15" outlineLevel="2" x14ac:dyDescent="0.2">
      <c r="A487" s="62" t="e">
        <f>#REF!+1</f>
        <v>#REF!</v>
      </c>
      <c r="B487" s="63">
        <f>B486</f>
        <v>160700</v>
      </c>
      <c r="C487" s="82">
        <f>C486+1</f>
        <v>160701</v>
      </c>
      <c r="D487" s="83" t="s">
        <v>91</v>
      </c>
      <c r="E487" s="92" t="s">
        <v>485</v>
      </c>
      <c r="F487" s="85" t="s">
        <v>207</v>
      </c>
      <c r="G487" s="93" t="s">
        <v>52</v>
      </c>
      <c r="I487" s="94">
        <v>1</v>
      </c>
      <c r="J487" s="170"/>
      <c r="K487" s="170">
        <f>ROUND(J487*I487,2)</f>
        <v>0</v>
      </c>
      <c r="L487" s="184">
        <f t="shared" ref="L487:L498" si="138">IFERROR(K487/$K$1021,0)</f>
        <v>0</v>
      </c>
      <c r="N487" s="95"/>
    </row>
    <row r="488" spans="1:15" ht="15" outlineLevel="2" x14ac:dyDescent="0.2">
      <c r="A488" s="62" t="e">
        <f>#REF!+1</f>
        <v>#REF!</v>
      </c>
      <c r="B488" s="63">
        <f t="shared" ref="B488:B494" si="139">B487</f>
        <v>160700</v>
      </c>
      <c r="C488" s="82">
        <f t="shared" ref="C488:C495" si="140">C487+1</f>
        <v>160702</v>
      </c>
      <c r="D488" s="83" t="s">
        <v>157</v>
      </c>
      <c r="E488" s="92" t="s">
        <v>392</v>
      </c>
      <c r="F488" s="85" t="s">
        <v>391</v>
      </c>
      <c r="G488" s="93" t="s">
        <v>52</v>
      </c>
      <c r="I488" s="94">
        <v>5</v>
      </c>
      <c r="J488" s="170"/>
      <c r="K488" s="170">
        <f t="shared" ref="K488:K497" si="141">ROUND(J488*I488,2)</f>
        <v>0</v>
      </c>
      <c r="L488" s="184">
        <f t="shared" si="138"/>
        <v>0</v>
      </c>
      <c r="N488" s="95"/>
    </row>
    <row r="489" spans="1:15" ht="15" outlineLevel="2" x14ac:dyDescent="0.2">
      <c r="A489" s="62" t="e">
        <f>#REF!+1</f>
        <v>#REF!</v>
      </c>
      <c r="B489" s="63">
        <f t="shared" si="139"/>
        <v>160700</v>
      </c>
      <c r="C489" s="82">
        <f t="shared" si="140"/>
        <v>160703</v>
      </c>
      <c r="D489" s="83" t="s">
        <v>91</v>
      </c>
      <c r="E489" s="92" t="s">
        <v>485</v>
      </c>
      <c r="F489" s="85" t="s">
        <v>208</v>
      </c>
      <c r="G489" s="93" t="s">
        <v>52</v>
      </c>
      <c r="I489" s="94">
        <v>1</v>
      </c>
      <c r="J489" s="170"/>
      <c r="K489" s="170">
        <f t="shared" si="141"/>
        <v>0</v>
      </c>
      <c r="L489" s="184">
        <f t="shared" si="138"/>
        <v>0</v>
      </c>
      <c r="N489" s="95"/>
    </row>
    <row r="490" spans="1:15" ht="15" outlineLevel="2" x14ac:dyDescent="0.2">
      <c r="A490" s="62" t="e">
        <f>#REF!+1</f>
        <v>#REF!</v>
      </c>
      <c r="B490" s="63">
        <f t="shared" si="139"/>
        <v>160700</v>
      </c>
      <c r="C490" s="82">
        <f t="shared" si="140"/>
        <v>160704</v>
      </c>
      <c r="D490" s="83" t="s">
        <v>91</v>
      </c>
      <c r="E490" s="92" t="s">
        <v>485</v>
      </c>
      <c r="F490" s="85" t="s">
        <v>209</v>
      </c>
      <c r="G490" s="93" t="s">
        <v>52</v>
      </c>
      <c r="I490" s="94">
        <v>1</v>
      </c>
      <c r="J490" s="170"/>
      <c r="K490" s="170">
        <f t="shared" si="141"/>
        <v>0</v>
      </c>
      <c r="L490" s="184">
        <f t="shared" si="138"/>
        <v>0</v>
      </c>
      <c r="N490" s="95"/>
    </row>
    <row r="491" spans="1:15" ht="15" outlineLevel="2" x14ac:dyDescent="0.2">
      <c r="A491" s="62" t="e">
        <f>#REF!+1</f>
        <v>#REF!</v>
      </c>
      <c r="B491" s="63">
        <f t="shared" si="139"/>
        <v>160700</v>
      </c>
      <c r="C491" s="82">
        <f t="shared" si="140"/>
        <v>160705</v>
      </c>
      <c r="D491" s="83" t="s">
        <v>91</v>
      </c>
      <c r="E491" s="92" t="s">
        <v>485</v>
      </c>
      <c r="F491" s="85" t="s">
        <v>210</v>
      </c>
      <c r="G491" s="93" t="s">
        <v>52</v>
      </c>
      <c r="I491" s="94">
        <v>1</v>
      </c>
      <c r="J491" s="170"/>
      <c r="K491" s="170">
        <f t="shared" si="141"/>
        <v>0</v>
      </c>
      <c r="L491" s="184">
        <f t="shared" si="138"/>
        <v>0</v>
      </c>
      <c r="N491" s="95"/>
    </row>
    <row r="492" spans="1:15" ht="15" outlineLevel="2" x14ac:dyDescent="0.2">
      <c r="A492" s="62" t="e">
        <f>#REF!+1</f>
        <v>#REF!</v>
      </c>
      <c r="B492" s="63">
        <f t="shared" si="139"/>
        <v>160700</v>
      </c>
      <c r="C492" s="82">
        <f t="shared" si="140"/>
        <v>160706</v>
      </c>
      <c r="D492" s="83" t="s">
        <v>91</v>
      </c>
      <c r="E492" s="92" t="s">
        <v>485</v>
      </c>
      <c r="F492" s="85" t="s">
        <v>211</v>
      </c>
      <c r="G492" s="93" t="s">
        <v>52</v>
      </c>
      <c r="I492" s="94">
        <v>1</v>
      </c>
      <c r="J492" s="170"/>
      <c r="K492" s="170">
        <f t="shared" si="141"/>
        <v>0</v>
      </c>
      <c r="L492" s="184">
        <f t="shared" si="138"/>
        <v>0</v>
      </c>
      <c r="N492" s="95"/>
    </row>
    <row r="493" spans="1:15" ht="30" outlineLevel="2" x14ac:dyDescent="0.2">
      <c r="A493" s="62" t="e">
        <f>#REF!+1</f>
        <v>#REF!</v>
      </c>
      <c r="B493" s="63">
        <f>B492</f>
        <v>160700</v>
      </c>
      <c r="C493" s="82">
        <f>C492+1</f>
        <v>160707</v>
      </c>
      <c r="D493" s="83" t="s">
        <v>90</v>
      </c>
      <c r="E493" s="180">
        <v>4020330</v>
      </c>
      <c r="F493" s="85" t="s">
        <v>389</v>
      </c>
      <c r="G493" s="93" t="s">
        <v>52</v>
      </c>
      <c r="I493" s="94">
        <v>5</v>
      </c>
      <c r="J493" s="170"/>
      <c r="K493" s="170">
        <f t="shared" si="141"/>
        <v>0</v>
      </c>
      <c r="L493" s="184">
        <f t="shared" si="138"/>
        <v>0</v>
      </c>
      <c r="N493" s="95"/>
    </row>
    <row r="494" spans="1:15" ht="15" outlineLevel="2" x14ac:dyDescent="0.2">
      <c r="A494" s="62" t="e">
        <f>#REF!+1</f>
        <v>#REF!</v>
      </c>
      <c r="B494" s="63">
        <f t="shared" si="139"/>
        <v>160700</v>
      </c>
      <c r="C494" s="82">
        <f t="shared" si="140"/>
        <v>160708</v>
      </c>
      <c r="D494" s="83" t="s">
        <v>90</v>
      </c>
      <c r="E494" s="180">
        <v>4004350</v>
      </c>
      <c r="F494" s="85" t="s">
        <v>62</v>
      </c>
      <c r="G494" s="93" t="s">
        <v>46</v>
      </c>
      <c r="I494" s="94">
        <v>3</v>
      </c>
      <c r="J494" s="170"/>
      <c r="K494" s="170">
        <f t="shared" si="141"/>
        <v>0</v>
      </c>
      <c r="L494" s="184">
        <f t="shared" si="138"/>
        <v>0</v>
      </c>
      <c r="N494" s="95"/>
    </row>
    <row r="495" spans="1:15" ht="15" outlineLevel="2" x14ac:dyDescent="0.2">
      <c r="A495" s="62" t="e">
        <f>#REF!+1</f>
        <v>#REF!</v>
      </c>
      <c r="B495" s="63">
        <f>B493</f>
        <v>160700</v>
      </c>
      <c r="C495" s="82">
        <f t="shared" si="140"/>
        <v>160709</v>
      </c>
      <c r="D495" s="83" t="s">
        <v>90</v>
      </c>
      <c r="E495" s="180">
        <v>3918120</v>
      </c>
      <c r="F495" s="85" t="s">
        <v>388</v>
      </c>
      <c r="G495" s="93" t="s">
        <v>53</v>
      </c>
      <c r="I495" s="94">
        <v>40</v>
      </c>
      <c r="J495" s="170"/>
      <c r="K495" s="170">
        <f t="shared" si="141"/>
        <v>0</v>
      </c>
      <c r="L495" s="184">
        <f t="shared" si="138"/>
        <v>0</v>
      </c>
      <c r="N495" s="95"/>
    </row>
    <row r="496" spans="1:15" ht="15" outlineLevel="2" x14ac:dyDescent="0.2">
      <c r="A496" s="62" t="e">
        <f>#REF!+1</f>
        <v>#REF!</v>
      </c>
      <c r="B496" s="63">
        <f>B493</f>
        <v>160700</v>
      </c>
      <c r="C496" s="82">
        <f>C495+1</f>
        <v>160710</v>
      </c>
      <c r="D496" s="83" t="s">
        <v>111</v>
      </c>
      <c r="E496" s="92" t="s">
        <v>292</v>
      </c>
      <c r="F496" s="85" t="s">
        <v>293</v>
      </c>
      <c r="G496" s="93" t="s">
        <v>294</v>
      </c>
      <c r="I496" s="94">
        <v>1</v>
      </c>
      <c r="J496" s="170"/>
      <c r="K496" s="170">
        <f t="shared" si="141"/>
        <v>0</v>
      </c>
      <c r="L496" s="184">
        <f t="shared" si="138"/>
        <v>0</v>
      </c>
      <c r="N496" s="95"/>
    </row>
    <row r="497" spans="1:15" ht="15" outlineLevel="2" x14ac:dyDescent="0.2">
      <c r="A497" s="62" t="e">
        <f>#REF!+1</f>
        <v>#REF!</v>
      </c>
      <c r="B497" s="63">
        <f>B494</f>
        <v>160700</v>
      </c>
      <c r="C497" s="82">
        <f>C496+1</f>
        <v>160711</v>
      </c>
      <c r="D497" s="83" t="s">
        <v>111</v>
      </c>
      <c r="E497" s="92" t="s">
        <v>296</v>
      </c>
      <c r="F497" s="85" t="s">
        <v>295</v>
      </c>
      <c r="G497" s="93" t="s">
        <v>297</v>
      </c>
      <c r="I497" s="94">
        <v>910</v>
      </c>
      <c r="J497" s="170"/>
      <c r="K497" s="170">
        <f t="shared" si="141"/>
        <v>0</v>
      </c>
      <c r="L497" s="184">
        <f t="shared" si="138"/>
        <v>0</v>
      </c>
      <c r="N497" s="95"/>
    </row>
    <row r="498" spans="1:15" ht="30" customHeight="1" outlineLevel="1" x14ac:dyDescent="0.2">
      <c r="A498" s="62" t="e">
        <f>#REF!+1</f>
        <v>#REF!</v>
      </c>
      <c r="B498" s="63">
        <f>B497</f>
        <v>160700</v>
      </c>
      <c r="C498" s="96" t="s">
        <v>0</v>
      </c>
      <c r="D498" s="47">
        <f>C343</f>
        <v>160000</v>
      </c>
      <c r="E498" s="48" t="s">
        <v>13</v>
      </c>
      <c r="F498" s="97">
        <f>B498</f>
        <v>160700</v>
      </c>
      <c r="G498" s="15"/>
      <c r="H498" s="3"/>
      <c r="I498" s="52" t="s">
        <v>0</v>
      </c>
      <c r="J498" s="171"/>
      <c r="K498" s="171">
        <f>SUMIF(B$9:B497,B498,K$9:K497)</f>
        <v>0</v>
      </c>
      <c r="L498" s="185">
        <f t="shared" si="138"/>
        <v>0</v>
      </c>
      <c r="N498" s="98"/>
      <c r="O498" s="3"/>
    </row>
    <row r="499" spans="1:15" ht="8.1" customHeight="1" outlineLevel="1" x14ac:dyDescent="0.2">
      <c r="C499" s="82" t="s">
        <v>0</v>
      </c>
      <c r="D499" s="83"/>
      <c r="E499" s="84" t="s">
        <v>28</v>
      </c>
      <c r="F499" s="85"/>
      <c r="G499" s="86"/>
      <c r="I499" s="87" t="s">
        <v>0</v>
      </c>
      <c r="J499" s="170"/>
      <c r="K499" s="170"/>
      <c r="L499" s="186"/>
      <c r="N499" s="88"/>
    </row>
    <row r="500" spans="1:15" ht="16.5" thickBot="1" x14ac:dyDescent="0.25">
      <c r="A500" s="62" t="e">
        <f>#REF!+1</f>
        <v>#REF!</v>
      </c>
      <c r="C500" s="99" t="s">
        <v>0</v>
      </c>
      <c r="D500" s="16">
        <f>F500</f>
        <v>160000</v>
      </c>
      <c r="E500" s="17" t="s">
        <v>20</v>
      </c>
      <c r="F500" s="100">
        <f>C343</f>
        <v>160000</v>
      </c>
      <c r="G500" s="18"/>
      <c r="H500" s="3"/>
      <c r="I500" s="53" t="s">
        <v>0</v>
      </c>
      <c r="J500" s="173"/>
      <c r="K500" s="173">
        <f>SUMIFS(K$9:K499,E$9:E499,"$",D$9:D499,D500)</f>
        <v>0</v>
      </c>
      <c r="L500" s="192">
        <f>IFERROR(K500/$K$1021,0)</f>
        <v>0</v>
      </c>
      <c r="N500" s="101"/>
      <c r="O500" s="3"/>
    </row>
    <row r="501" spans="1:15" ht="7.5" customHeight="1" thickBot="1" x14ac:dyDescent="0.25">
      <c r="A501" s="62" t="e">
        <f>#REF!+1</f>
        <v>#REF!</v>
      </c>
      <c r="C501" s="102"/>
      <c r="D501" s="103"/>
      <c r="E501" s="104"/>
      <c r="F501" s="105"/>
      <c r="G501" s="106"/>
      <c r="I501" s="107"/>
      <c r="J501" s="108"/>
      <c r="K501" s="108"/>
      <c r="L501" s="188"/>
      <c r="N501" s="110"/>
    </row>
    <row r="502" spans="1:15" ht="19.5" customHeight="1" x14ac:dyDescent="0.2">
      <c r="A502" s="62" t="e">
        <f>A501+1</f>
        <v>#REF!</v>
      </c>
      <c r="C502" s="80">
        <f>C343+10000</f>
        <v>170000</v>
      </c>
      <c r="D502" s="37" t="s">
        <v>0</v>
      </c>
      <c r="E502" s="38" t="s">
        <v>0</v>
      </c>
      <c r="F502" s="81" t="s">
        <v>345</v>
      </c>
      <c r="G502" s="39"/>
      <c r="H502" s="1"/>
      <c r="I502" s="50" t="s">
        <v>0</v>
      </c>
      <c r="J502" s="40"/>
      <c r="K502" s="40"/>
      <c r="L502" s="189"/>
      <c r="M502" s="1"/>
      <c r="N502" s="42"/>
      <c r="O502" s="1"/>
    </row>
    <row r="503" spans="1:15" ht="7.5" customHeight="1" x14ac:dyDescent="0.2">
      <c r="C503" s="82"/>
      <c r="D503" s="83"/>
      <c r="E503" s="84" t="s">
        <v>28</v>
      </c>
      <c r="F503" s="85"/>
      <c r="G503" s="86"/>
      <c r="I503" s="87" t="s">
        <v>0</v>
      </c>
      <c r="J503" s="166"/>
      <c r="K503" s="166"/>
      <c r="L503" s="190"/>
      <c r="N503" s="88"/>
    </row>
    <row r="504" spans="1:15" s="91" customFormat="1" ht="30" customHeight="1" outlineLevel="1" x14ac:dyDescent="0.25">
      <c r="A504" s="62" t="e">
        <f>A502+1</f>
        <v>#REF!</v>
      </c>
      <c r="B504" s="89">
        <f>C504</f>
        <v>170100</v>
      </c>
      <c r="C504" s="90">
        <f>C502+100</f>
        <v>170100</v>
      </c>
      <c r="D504" s="43" t="s">
        <v>0</v>
      </c>
      <c r="E504" s="44" t="s">
        <v>0</v>
      </c>
      <c r="F504" s="49" t="s">
        <v>331</v>
      </c>
      <c r="G504" s="45"/>
      <c r="H504" s="1"/>
      <c r="I504" s="51" t="s">
        <v>0</v>
      </c>
      <c r="J504" s="175"/>
      <c r="K504" s="175"/>
      <c r="L504" s="187"/>
      <c r="M504" s="1"/>
      <c r="N504" s="46"/>
      <c r="O504" s="1"/>
    </row>
    <row r="505" spans="1:15" ht="15" outlineLevel="2" x14ac:dyDescent="0.2">
      <c r="A505" s="62" t="e">
        <f>A504+1</f>
        <v>#REF!</v>
      </c>
      <c r="B505" s="63">
        <f>B504</f>
        <v>170100</v>
      </c>
      <c r="C505" s="82">
        <f t="shared" ref="C505" si="142">C504+1</f>
        <v>170101</v>
      </c>
      <c r="D505" s="83" t="s">
        <v>91</v>
      </c>
      <c r="E505" s="92" t="s">
        <v>486</v>
      </c>
      <c r="F505" s="85" t="s">
        <v>479</v>
      </c>
      <c r="G505" s="93" t="s">
        <v>478</v>
      </c>
      <c r="I505" s="94">
        <v>2</v>
      </c>
      <c r="J505" s="170"/>
      <c r="K505" s="170">
        <f t="shared" ref="K505" si="143">ROUND(J505*I505,2)</f>
        <v>0</v>
      </c>
      <c r="L505" s="184">
        <f t="shared" ref="L505" si="144">IFERROR(K505/$K$1021,0)</f>
        <v>0</v>
      </c>
      <c r="N505" s="95"/>
    </row>
    <row r="506" spans="1:15" ht="30" customHeight="1" outlineLevel="1" x14ac:dyDescent="0.2">
      <c r="A506" s="62" t="e">
        <f>#REF!+1</f>
        <v>#REF!</v>
      </c>
      <c r="B506" s="63">
        <f>B505</f>
        <v>170100</v>
      </c>
      <c r="C506" s="96"/>
      <c r="D506" s="47">
        <f>C502</f>
        <v>170000</v>
      </c>
      <c r="E506" s="48" t="s">
        <v>13</v>
      </c>
      <c r="F506" s="97">
        <f>B506</f>
        <v>170100</v>
      </c>
      <c r="G506" s="15"/>
      <c r="H506" s="3"/>
      <c r="I506" s="52" t="s">
        <v>0</v>
      </c>
      <c r="J506" s="171"/>
      <c r="K506" s="171">
        <f>SUMIF(B$9:B505,B506,K$9:K505)</f>
        <v>0</v>
      </c>
      <c r="L506" s="185">
        <f>IFERROR(K506/$K$1021,0)</f>
        <v>0</v>
      </c>
      <c r="N506" s="98"/>
      <c r="O506" s="3"/>
    </row>
    <row r="507" spans="1:15" ht="8.1" customHeight="1" outlineLevel="1" x14ac:dyDescent="0.2">
      <c r="C507" s="82"/>
      <c r="D507" s="83"/>
      <c r="E507" s="84" t="s">
        <v>28</v>
      </c>
      <c r="F507" s="85"/>
      <c r="G507" s="86"/>
      <c r="I507" s="87" t="s">
        <v>0</v>
      </c>
      <c r="J507" s="170"/>
      <c r="K507" s="170"/>
      <c r="L507" s="186"/>
      <c r="N507" s="88"/>
    </row>
    <row r="508" spans="1:15" ht="16.5" thickBot="1" x14ac:dyDescent="0.25">
      <c r="A508" s="62" t="e">
        <f>#REF!+1</f>
        <v>#REF!</v>
      </c>
      <c r="C508" s="99" t="s">
        <v>0</v>
      </c>
      <c r="D508" s="16">
        <f>F508</f>
        <v>170000</v>
      </c>
      <c r="E508" s="17" t="s">
        <v>20</v>
      </c>
      <c r="F508" s="100">
        <f>C502</f>
        <v>170000</v>
      </c>
      <c r="G508" s="18"/>
      <c r="H508" s="3"/>
      <c r="I508" s="53" t="s">
        <v>0</v>
      </c>
      <c r="J508" s="173"/>
      <c r="K508" s="173">
        <f>SUMIFS(K$9:K507,E$9:E507,"$",D$9:D507,D508)</f>
        <v>0</v>
      </c>
      <c r="L508" s="192">
        <f>IFERROR(K508/$K$1021,0)</f>
        <v>0</v>
      </c>
      <c r="N508" s="101"/>
      <c r="O508" s="3"/>
    </row>
    <row r="509" spans="1:15" ht="7.5" customHeight="1" thickBot="1" x14ac:dyDescent="0.25">
      <c r="A509" s="62" t="e">
        <f>A508+1</f>
        <v>#REF!</v>
      </c>
      <c r="C509" s="102" t="s">
        <v>0</v>
      </c>
      <c r="D509" s="103"/>
      <c r="E509" s="104"/>
      <c r="F509" s="105"/>
      <c r="G509" s="106"/>
      <c r="I509" s="107"/>
      <c r="J509" s="108"/>
      <c r="K509" s="108"/>
      <c r="L509" s="188"/>
      <c r="N509" s="110"/>
    </row>
    <row r="510" spans="1:15" ht="19.5" customHeight="1" x14ac:dyDescent="0.2">
      <c r="A510" s="62" t="e">
        <f>A509+1</f>
        <v>#REF!</v>
      </c>
      <c r="C510" s="80">
        <f>C502+10000</f>
        <v>180000</v>
      </c>
      <c r="D510" s="37" t="s">
        <v>0</v>
      </c>
      <c r="E510" s="38" t="s">
        <v>0</v>
      </c>
      <c r="F510" s="81" t="s">
        <v>333</v>
      </c>
      <c r="G510" s="39"/>
      <c r="H510" s="1"/>
      <c r="I510" s="50" t="s">
        <v>0</v>
      </c>
      <c r="J510" s="40"/>
      <c r="K510" s="40"/>
      <c r="L510" s="189"/>
      <c r="M510" s="1"/>
      <c r="N510" s="42"/>
      <c r="O510" s="1"/>
    </row>
    <row r="511" spans="1:15" ht="7.5" customHeight="1" x14ac:dyDescent="0.2">
      <c r="C511" s="82" t="s">
        <v>0</v>
      </c>
      <c r="D511" s="83"/>
      <c r="E511" s="84" t="s">
        <v>28</v>
      </c>
      <c r="F511" s="85"/>
      <c r="G511" s="86"/>
      <c r="I511" s="87" t="s">
        <v>0</v>
      </c>
      <c r="J511" s="166"/>
      <c r="K511" s="166"/>
      <c r="L511" s="190"/>
      <c r="N511" s="88"/>
    </row>
    <row r="512" spans="1:15" s="91" customFormat="1" ht="30" customHeight="1" outlineLevel="1" x14ac:dyDescent="0.25">
      <c r="A512" s="62" t="e">
        <f>A510+1</f>
        <v>#REF!</v>
      </c>
      <c r="B512" s="89">
        <f>C512</f>
        <v>180100</v>
      </c>
      <c r="C512" s="90">
        <f>C510+100</f>
        <v>180100</v>
      </c>
      <c r="D512" s="43" t="s">
        <v>0</v>
      </c>
      <c r="E512" s="44" t="s">
        <v>0</v>
      </c>
      <c r="F512" s="49" t="s">
        <v>332</v>
      </c>
      <c r="G512" s="45"/>
      <c r="H512" s="1"/>
      <c r="I512" s="51" t="s">
        <v>0</v>
      </c>
      <c r="J512" s="175"/>
      <c r="K512" s="175"/>
      <c r="L512" s="187"/>
      <c r="M512" s="1"/>
      <c r="N512" s="46"/>
      <c r="O512" s="1"/>
    </row>
    <row r="513" spans="1:15" s="71" customFormat="1" ht="30" outlineLevel="2" x14ac:dyDescent="0.2">
      <c r="A513" s="71" t="e">
        <f>#REF!+1</f>
        <v>#REF!</v>
      </c>
      <c r="B513" s="72">
        <f>B512</f>
        <v>180100</v>
      </c>
      <c r="C513" s="82">
        <f>C512+1</f>
        <v>180101</v>
      </c>
      <c r="D513" s="83" t="s">
        <v>157</v>
      </c>
      <c r="E513" s="92" t="s">
        <v>160</v>
      </c>
      <c r="F513" s="85" t="s">
        <v>63</v>
      </c>
      <c r="G513" s="93" t="s">
        <v>25</v>
      </c>
      <c r="H513" s="2"/>
      <c r="I513" s="94">
        <v>52.200000000000045</v>
      </c>
      <c r="J513" s="170"/>
      <c r="K513" s="170">
        <f t="shared" ref="K513:K516" si="145">ROUND(J513*I513,2)</f>
        <v>0</v>
      </c>
      <c r="L513" s="184">
        <f>IFERROR(K513/$K$1021,0)</f>
        <v>0</v>
      </c>
      <c r="M513" s="2"/>
      <c r="N513" s="95"/>
      <c r="O513" s="2"/>
    </row>
    <row r="514" spans="1:15" s="71" customFormat="1" ht="30" outlineLevel="2" x14ac:dyDescent="0.2">
      <c r="A514" s="71" t="e">
        <f>A513+1</f>
        <v>#REF!</v>
      </c>
      <c r="B514" s="72">
        <f>B513</f>
        <v>180100</v>
      </c>
      <c r="C514" s="82">
        <f t="shared" ref="C514:C516" si="146">C513+1</f>
        <v>180102</v>
      </c>
      <c r="D514" s="83" t="s">
        <v>90</v>
      </c>
      <c r="E514" s="180">
        <v>3303760</v>
      </c>
      <c r="F514" s="85" t="s">
        <v>161</v>
      </c>
      <c r="G514" s="93" t="s">
        <v>25</v>
      </c>
      <c r="H514" s="2"/>
      <c r="I514" s="94">
        <v>421.85999999999996</v>
      </c>
      <c r="J514" s="170"/>
      <c r="K514" s="170">
        <f t="shared" si="145"/>
        <v>0</v>
      </c>
      <c r="L514" s="184">
        <f>IFERROR(K514/$K$1021,0)</f>
        <v>0</v>
      </c>
      <c r="M514" s="2"/>
      <c r="N514" s="95"/>
      <c r="O514" s="2"/>
    </row>
    <row r="515" spans="1:15" s="71" customFormat="1" ht="45" outlineLevel="2" x14ac:dyDescent="0.2">
      <c r="A515" s="71" t="e">
        <f>#REF!+1</f>
        <v>#REF!</v>
      </c>
      <c r="B515" s="72">
        <f>B513</f>
        <v>180100</v>
      </c>
      <c r="C515" s="82">
        <f t="shared" si="146"/>
        <v>180103</v>
      </c>
      <c r="D515" s="83" t="s">
        <v>157</v>
      </c>
      <c r="E515" s="92" t="s">
        <v>162</v>
      </c>
      <c r="F515" s="85" t="s">
        <v>163</v>
      </c>
      <c r="G515" s="93" t="s">
        <v>25</v>
      </c>
      <c r="H515" s="2"/>
      <c r="I515" s="94">
        <v>421.85999999999996</v>
      </c>
      <c r="J515" s="170"/>
      <c r="K515" s="170">
        <f t="shared" si="145"/>
        <v>0</v>
      </c>
      <c r="L515" s="184">
        <f>IFERROR(K515/$K$1021,0)</f>
        <v>0</v>
      </c>
      <c r="M515" s="2"/>
      <c r="N515" s="95"/>
      <c r="O515" s="2"/>
    </row>
    <row r="516" spans="1:15" s="71" customFormat="1" ht="30" outlineLevel="2" x14ac:dyDescent="0.2">
      <c r="A516" s="71" t="e">
        <f>#REF!+1</f>
        <v>#REF!</v>
      </c>
      <c r="B516" s="72">
        <f>B514</f>
        <v>180100</v>
      </c>
      <c r="C516" s="82">
        <f t="shared" si="146"/>
        <v>180104</v>
      </c>
      <c r="D516" s="83" t="s">
        <v>157</v>
      </c>
      <c r="E516" s="92" t="s">
        <v>474</v>
      </c>
      <c r="F516" s="85" t="s">
        <v>473</v>
      </c>
      <c r="G516" s="93" t="s">
        <v>25</v>
      </c>
      <c r="H516" s="2"/>
      <c r="I516" s="94">
        <v>200</v>
      </c>
      <c r="J516" s="170"/>
      <c r="K516" s="170">
        <f t="shared" si="145"/>
        <v>0</v>
      </c>
      <c r="L516" s="184">
        <f>IFERROR(K516/$K$1021,0)</f>
        <v>0</v>
      </c>
      <c r="M516" s="2"/>
      <c r="N516" s="95"/>
      <c r="O516" s="2"/>
    </row>
    <row r="517" spans="1:15" ht="30" customHeight="1" outlineLevel="1" x14ac:dyDescent="0.2">
      <c r="A517" s="62" t="e">
        <f>#REF!+1</f>
        <v>#REF!</v>
      </c>
      <c r="B517" s="72">
        <f t="shared" ref="B517" si="147">B516</f>
        <v>180100</v>
      </c>
      <c r="C517" s="96" t="s">
        <v>0</v>
      </c>
      <c r="D517" s="47">
        <f>C510</f>
        <v>180000</v>
      </c>
      <c r="E517" s="48" t="s">
        <v>13</v>
      </c>
      <c r="F517" s="97">
        <f>B517</f>
        <v>180100</v>
      </c>
      <c r="G517" s="15"/>
      <c r="H517" s="3"/>
      <c r="I517" s="52" t="s">
        <v>0</v>
      </c>
      <c r="J517" s="171"/>
      <c r="K517" s="171">
        <f>SUMIF(B$9:B516,B517,K$9:K516)</f>
        <v>0</v>
      </c>
      <c r="L517" s="185">
        <f>IFERROR(K517/$K$1021,0)</f>
        <v>0</v>
      </c>
      <c r="N517" s="98"/>
      <c r="O517" s="3"/>
    </row>
    <row r="518" spans="1:15" ht="8.1" customHeight="1" outlineLevel="1" x14ac:dyDescent="0.2">
      <c r="C518" s="82" t="s">
        <v>0</v>
      </c>
      <c r="D518" s="83"/>
      <c r="E518" s="84" t="s">
        <v>28</v>
      </c>
      <c r="F518" s="85"/>
      <c r="G518" s="86"/>
      <c r="I518" s="87" t="s">
        <v>0</v>
      </c>
      <c r="J518" s="170"/>
      <c r="K518" s="170"/>
      <c r="L518" s="186"/>
      <c r="N518" s="88"/>
    </row>
    <row r="519" spans="1:15" s="91" customFormat="1" ht="30" customHeight="1" outlineLevel="1" x14ac:dyDescent="0.25">
      <c r="A519" s="62" t="e">
        <f>#REF!+1</f>
        <v>#REF!</v>
      </c>
      <c r="B519" s="89">
        <f>C519</f>
        <v>180200</v>
      </c>
      <c r="C519" s="90">
        <f>C512+100</f>
        <v>180200</v>
      </c>
      <c r="D519" s="43" t="s">
        <v>0</v>
      </c>
      <c r="E519" s="44" t="s">
        <v>0</v>
      </c>
      <c r="F519" s="49" t="s">
        <v>393</v>
      </c>
      <c r="G519" s="45"/>
      <c r="H519" s="1"/>
      <c r="I519" s="51" t="s">
        <v>0</v>
      </c>
      <c r="J519" s="175"/>
      <c r="K519" s="175"/>
      <c r="L519" s="187"/>
      <c r="M519" s="1"/>
      <c r="N519" s="46"/>
      <c r="O519" s="1"/>
    </row>
    <row r="520" spans="1:15" s="71" customFormat="1" ht="15" outlineLevel="2" x14ac:dyDescent="0.2">
      <c r="A520" s="71" t="e">
        <f>A519+1</f>
        <v>#REF!</v>
      </c>
      <c r="B520" s="72">
        <f>B519</f>
        <v>180200</v>
      </c>
      <c r="C520" s="82">
        <f t="shared" ref="C520" si="148">C519+1</f>
        <v>180201</v>
      </c>
      <c r="D520" s="83" t="s">
        <v>157</v>
      </c>
      <c r="E520" s="92" t="s">
        <v>164</v>
      </c>
      <c r="F520" s="85" t="s">
        <v>64</v>
      </c>
      <c r="G520" s="93" t="s">
        <v>25</v>
      </c>
      <c r="H520" s="2"/>
      <c r="I520" s="94">
        <v>1300</v>
      </c>
      <c r="J520" s="170"/>
      <c r="K520" s="170">
        <f t="shared" ref="K520:K521" si="149">ROUND(J520*I520,2)</f>
        <v>0</v>
      </c>
      <c r="L520" s="184">
        <f>IFERROR(K520/$K$1021,0)</f>
        <v>0</v>
      </c>
      <c r="M520" s="2"/>
      <c r="N520" s="111"/>
      <c r="O520" s="2"/>
    </row>
    <row r="521" spans="1:15" s="71" customFormat="1" ht="15" outlineLevel="2" x14ac:dyDescent="0.2">
      <c r="A521" s="71">
        <f>A518+1</f>
        <v>1</v>
      </c>
      <c r="B521" s="72">
        <f t="shared" ref="B521" si="150">B520</f>
        <v>180200</v>
      </c>
      <c r="C521" s="82">
        <f>C520+1</f>
        <v>180202</v>
      </c>
      <c r="D521" s="83" t="s">
        <v>202</v>
      </c>
      <c r="E521" s="92" t="s">
        <v>227</v>
      </c>
      <c r="F521" s="85" t="s">
        <v>228</v>
      </c>
      <c r="G521" s="93" t="s">
        <v>25</v>
      </c>
      <c r="H521" s="2"/>
      <c r="I521" s="94">
        <v>1121.73</v>
      </c>
      <c r="J521" s="170"/>
      <c r="K521" s="170">
        <f t="shared" si="149"/>
        <v>0</v>
      </c>
      <c r="L521" s="184">
        <f>IFERROR(K521/$K$1021,0)</f>
        <v>0</v>
      </c>
      <c r="M521" s="2"/>
      <c r="N521" s="95"/>
      <c r="O521" s="2"/>
    </row>
    <row r="522" spans="1:15" ht="30" customHeight="1" outlineLevel="1" x14ac:dyDescent="0.2">
      <c r="A522" s="62" t="e">
        <f>#REF!+1</f>
        <v>#REF!</v>
      </c>
      <c r="B522" s="63">
        <f>B521</f>
        <v>180200</v>
      </c>
      <c r="C522" s="96" t="s">
        <v>0</v>
      </c>
      <c r="D522" s="47">
        <f>C510</f>
        <v>180000</v>
      </c>
      <c r="E522" s="48" t="s">
        <v>13</v>
      </c>
      <c r="F522" s="97">
        <f>B522</f>
        <v>180200</v>
      </c>
      <c r="G522" s="15"/>
      <c r="H522" s="3"/>
      <c r="I522" s="52" t="s">
        <v>0</v>
      </c>
      <c r="J522" s="171"/>
      <c r="K522" s="171">
        <f>SUMIF(B$9:B521,B522,K$9:K521)</f>
        <v>0</v>
      </c>
      <c r="L522" s="185">
        <f>IFERROR(K522/$K$1021,0)</f>
        <v>0</v>
      </c>
      <c r="N522" s="98"/>
      <c r="O522" s="3"/>
    </row>
    <row r="523" spans="1:15" ht="8.1" customHeight="1" outlineLevel="1" x14ac:dyDescent="0.2">
      <c r="A523" s="62" t="e">
        <f>#REF!+1</f>
        <v>#REF!</v>
      </c>
      <c r="C523" s="82" t="s">
        <v>0</v>
      </c>
      <c r="D523" s="83"/>
      <c r="E523" s="84" t="s">
        <v>28</v>
      </c>
      <c r="F523" s="85"/>
      <c r="G523" s="86"/>
      <c r="I523" s="87" t="s">
        <v>0</v>
      </c>
      <c r="J523" s="170"/>
      <c r="K523" s="170"/>
      <c r="L523" s="186"/>
      <c r="N523" s="95"/>
    </row>
    <row r="524" spans="1:15" ht="16.5" thickBot="1" x14ac:dyDescent="0.25">
      <c r="A524" s="62" t="e">
        <f>#REF!+1</f>
        <v>#REF!</v>
      </c>
      <c r="C524" s="99" t="s">
        <v>0</v>
      </c>
      <c r="D524" s="16">
        <f>F524</f>
        <v>180000</v>
      </c>
      <c r="E524" s="17" t="s">
        <v>20</v>
      </c>
      <c r="F524" s="100">
        <f>C510</f>
        <v>180000</v>
      </c>
      <c r="G524" s="18"/>
      <c r="H524" s="3"/>
      <c r="I524" s="53" t="s">
        <v>0</v>
      </c>
      <c r="J524" s="173"/>
      <c r="K524" s="173">
        <f>SUMIFS(K$9:K523,E$9:E523,"$",D$9:D523,D524)</f>
        <v>0</v>
      </c>
      <c r="L524" s="192">
        <f>IFERROR(K524/$K$1021,0)</f>
        <v>0</v>
      </c>
      <c r="N524" s="101"/>
      <c r="O524" s="3"/>
    </row>
    <row r="525" spans="1:15" ht="7.5" customHeight="1" thickBot="1" x14ac:dyDescent="0.25">
      <c r="A525" s="62" t="e">
        <f>A524+1</f>
        <v>#REF!</v>
      </c>
      <c r="C525" s="102" t="s">
        <v>0</v>
      </c>
      <c r="D525" s="103"/>
      <c r="E525" s="104"/>
      <c r="F525" s="105"/>
      <c r="G525" s="106"/>
      <c r="I525" s="107"/>
      <c r="J525" s="108"/>
      <c r="K525" s="108"/>
      <c r="L525" s="188"/>
      <c r="N525" s="110"/>
    </row>
    <row r="526" spans="1:15" ht="19.5" customHeight="1" x14ac:dyDescent="0.2">
      <c r="A526" s="62" t="e">
        <f>#REF!+1</f>
        <v>#REF!</v>
      </c>
      <c r="C526" s="80">
        <f>C510+10000</f>
        <v>190000</v>
      </c>
      <c r="D526" s="37" t="s">
        <v>0</v>
      </c>
      <c r="E526" s="38" t="s">
        <v>0</v>
      </c>
      <c r="F526" s="81" t="s">
        <v>508</v>
      </c>
      <c r="G526" s="39"/>
      <c r="H526" s="1"/>
      <c r="I526" s="50" t="s">
        <v>0</v>
      </c>
      <c r="J526" s="40"/>
      <c r="K526" s="40"/>
      <c r="L526" s="189"/>
      <c r="M526" s="1"/>
      <c r="N526" s="42"/>
      <c r="O526" s="1"/>
    </row>
    <row r="527" spans="1:15" ht="7.5" customHeight="1" x14ac:dyDescent="0.2">
      <c r="C527" s="82" t="s">
        <v>0</v>
      </c>
      <c r="D527" s="83"/>
      <c r="E527" s="84" t="s">
        <v>28</v>
      </c>
      <c r="F527" s="85"/>
      <c r="G527" s="86"/>
      <c r="I527" s="87" t="s">
        <v>0</v>
      </c>
      <c r="J527" s="176"/>
      <c r="K527" s="176"/>
      <c r="L527" s="191"/>
      <c r="N527" s="88"/>
    </row>
    <row r="528" spans="1:15" s="91" customFormat="1" ht="30" customHeight="1" outlineLevel="1" x14ac:dyDescent="0.25">
      <c r="A528" s="62" t="e">
        <f>A526+1</f>
        <v>#REF!</v>
      </c>
      <c r="B528" s="89">
        <f>C528</f>
        <v>190100</v>
      </c>
      <c r="C528" s="90">
        <f>C526+100</f>
        <v>190100</v>
      </c>
      <c r="D528" s="43" t="s">
        <v>0</v>
      </c>
      <c r="E528" s="44" t="s">
        <v>0</v>
      </c>
      <c r="F528" s="49" t="s">
        <v>65</v>
      </c>
      <c r="G528" s="45"/>
      <c r="H528" s="1"/>
      <c r="I528" s="51" t="s">
        <v>0</v>
      </c>
      <c r="J528" s="175"/>
      <c r="K528" s="175"/>
      <c r="L528" s="187"/>
      <c r="M528" s="1"/>
      <c r="N528" s="46"/>
      <c r="O528" s="1"/>
    </row>
    <row r="529" spans="1:15" s="71" customFormat="1" ht="30" outlineLevel="2" x14ac:dyDescent="0.2">
      <c r="A529" s="71" t="e">
        <f>A528+1</f>
        <v>#REF!</v>
      </c>
      <c r="B529" s="72">
        <f>B528</f>
        <v>190100</v>
      </c>
      <c r="C529" s="82">
        <f t="shared" ref="C529:C531" si="151">C528+1</f>
        <v>190101</v>
      </c>
      <c r="D529" s="83" t="s">
        <v>157</v>
      </c>
      <c r="E529" s="92" t="s">
        <v>165</v>
      </c>
      <c r="F529" s="85" t="s">
        <v>67</v>
      </c>
      <c r="G529" s="93" t="s">
        <v>26</v>
      </c>
      <c r="H529" s="2"/>
      <c r="I529" s="94">
        <v>0.87000000000000455</v>
      </c>
      <c r="J529" s="170"/>
      <c r="K529" s="170">
        <f t="shared" ref="K529:K533" si="152">ROUND(J529*I529,2)</f>
        <v>0</v>
      </c>
      <c r="L529" s="184">
        <f t="shared" ref="L529:L534" si="153">IFERROR(K529/$K$1021,0)</f>
        <v>0</v>
      </c>
      <c r="M529" s="2"/>
      <c r="N529" s="95"/>
      <c r="O529" s="2"/>
    </row>
    <row r="530" spans="1:15" s="71" customFormat="1" ht="30" outlineLevel="2" x14ac:dyDescent="0.2">
      <c r="A530" s="71" t="e">
        <f t="shared" ref="A530" si="154">A528+1</f>
        <v>#REF!</v>
      </c>
      <c r="B530" s="72">
        <f t="shared" ref="B530" si="155">B528</f>
        <v>190100</v>
      </c>
      <c r="C530" s="82">
        <f t="shared" si="151"/>
        <v>190102</v>
      </c>
      <c r="D530" s="83" t="s">
        <v>157</v>
      </c>
      <c r="E530" s="92" t="s">
        <v>104</v>
      </c>
      <c r="F530" s="85" t="s">
        <v>36</v>
      </c>
      <c r="G530" s="93" t="s">
        <v>25</v>
      </c>
      <c r="H530" s="2"/>
      <c r="I530" s="94">
        <v>18.129999999999995</v>
      </c>
      <c r="J530" s="170"/>
      <c r="K530" s="170">
        <f t="shared" si="152"/>
        <v>0</v>
      </c>
      <c r="L530" s="184">
        <f t="shared" si="153"/>
        <v>0</v>
      </c>
      <c r="M530" s="2"/>
      <c r="N530" s="95"/>
      <c r="O530" s="2"/>
    </row>
    <row r="531" spans="1:15" s="71" customFormat="1" ht="15" outlineLevel="2" x14ac:dyDescent="0.2">
      <c r="A531" s="71" t="e">
        <f>#REF!+1</f>
        <v>#REF!</v>
      </c>
      <c r="B531" s="72">
        <f>B530</f>
        <v>190100</v>
      </c>
      <c r="C531" s="82">
        <f t="shared" si="151"/>
        <v>190103</v>
      </c>
      <c r="D531" s="83" t="s">
        <v>90</v>
      </c>
      <c r="E531" s="180">
        <v>1001040</v>
      </c>
      <c r="F531" s="85" t="s">
        <v>167</v>
      </c>
      <c r="G531" s="93" t="s">
        <v>51</v>
      </c>
      <c r="H531" s="2"/>
      <c r="I531" s="94">
        <v>24.930000000000291</v>
      </c>
      <c r="J531" s="170"/>
      <c r="K531" s="170">
        <f t="shared" si="152"/>
        <v>0</v>
      </c>
      <c r="L531" s="184">
        <f t="shared" si="153"/>
        <v>0</v>
      </c>
      <c r="M531" s="2"/>
      <c r="N531" s="95"/>
      <c r="O531" s="2"/>
    </row>
    <row r="532" spans="1:15" s="71" customFormat="1" ht="15" outlineLevel="2" x14ac:dyDescent="0.2">
      <c r="A532" s="71" t="e">
        <f>#REF!+1</f>
        <v>#REF!</v>
      </c>
      <c r="B532" s="72">
        <f>B530</f>
        <v>190100</v>
      </c>
      <c r="C532" s="82">
        <f>C531+1</f>
        <v>190104</v>
      </c>
      <c r="D532" s="83" t="s">
        <v>157</v>
      </c>
      <c r="E532" s="92" t="s">
        <v>168</v>
      </c>
      <c r="F532" s="85" t="s">
        <v>68</v>
      </c>
      <c r="G532" s="93" t="s">
        <v>26</v>
      </c>
      <c r="H532" s="2"/>
      <c r="I532" s="94">
        <v>1.9399999999999977</v>
      </c>
      <c r="J532" s="170"/>
      <c r="K532" s="170">
        <f t="shared" si="152"/>
        <v>0</v>
      </c>
      <c r="L532" s="184">
        <f t="shared" si="153"/>
        <v>0</v>
      </c>
      <c r="M532" s="2"/>
      <c r="N532" s="95"/>
      <c r="O532" s="2"/>
    </row>
    <row r="533" spans="1:15" s="71" customFormat="1" ht="15" outlineLevel="2" x14ac:dyDescent="0.2">
      <c r="A533" s="71" t="e">
        <f>#REF!+1</f>
        <v>#REF!</v>
      </c>
      <c r="B533" s="72">
        <f>B531</f>
        <v>190100</v>
      </c>
      <c r="C533" s="82">
        <f>C532+1</f>
        <v>190105</v>
      </c>
      <c r="D533" s="83" t="s">
        <v>202</v>
      </c>
      <c r="E533" s="92" t="s">
        <v>290</v>
      </c>
      <c r="F533" s="85" t="s">
        <v>291</v>
      </c>
      <c r="G533" s="93" t="s">
        <v>24</v>
      </c>
      <c r="H533" s="2"/>
      <c r="I533" s="94">
        <v>1</v>
      </c>
      <c r="J533" s="170"/>
      <c r="K533" s="170">
        <f t="shared" si="152"/>
        <v>0</v>
      </c>
      <c r="L533" s="184">
        <f t="shared" si="153"/>
        <v>0</v>
      </c>
      <c r="M533" s="2"/>
      <c r="N533" s="95"/>
      <c r="O533" s="2"/>
    </row>
    <row r="534" spans="1:15" ht="30" customHeight="1" outlineLevel="1" x14ac:dyDescent="0.2">
      <c r="A534" s="62" t="e">
        <f>#REF!+1</f>
        <v>#REF!</v>
      </c>
      <c r="B534" s="63">
        <f>B533</f>
        <v>190100</v>
      </c>
      <c r="C534" s="96" t="s">
        <v>0</v>
      </c>
      <c r="D534" s="47">
        <f>C526</f>
        <v>190000</v>
      </c>
      <c r="E534" s="48" t="s">
        <v>13</v>
      </c>
      <c r="F534" s="97">
        <f>B534</f>
        <v>190100</v>
      </c>
      <c r="G534" s="15"/>
      <c r="H534" s="3"/>
      <c r="I534" s="52" t="s">
        <v>0</v>
      </c>
      <c r="J534" s="171"/>
      <c r="K534" s="171">
        <f>SUMIF(B$9:B533,B534,K$9:K533)</f>
        <v>0</v>
      </c>
      <c r="L534" s="185">
        <f t="shared" si="153"/>
        <v>0</v>
      </c>
      <c r="N534" s="98"/>
      <c r="O534" s="3"/>
    </row>
    <row r="535" spans="1:15" ht="8.1" customHeight="1" outlineLevel="1" x14ac:dyDescent="0.2">
      <c r="C535" s="82" t="s">
        <v>0</v>
      </c>
      <c r="D535" s="83"/>
      <c r="E535" s="84" t="s">
        <v>28</v>
      </c>
      <c r="F535" s="85"/>
      <c r="G535" s="86"/>
      <c r="I535" s="87" t="s">
        <v>0</v>
      </c>
      <c r="J535" s="170"/>
      <c r="K535" s="170"/>
      <c r="L535" s="186"/>
      <c r="N535" s="88"/>
    </row>
    <row r="536" spans="1:15" s="91" customFormat="1" ht="30.75" customHeight="1" outlineLevel="1" x14ac:dyDescent="0.25">
      <c r="A536" s="62" t="e">
        <f>A526+1</f>
        <v>#REF!</v>
      </c>
      <c r="B536" s="113">
        <f>C536</f>
        <v>190200</v>
      </c>
      <c r="C536" s="90">
        <f>C528+100</f>
        <v>190200</v>
      </c>
      <c r="D536" s="43" t="s">
        <v>0</v>
      </c>
      <c r="E536" s="44" t="s">
        <v>0</v>
      </c>
      <c r="F536" s="49" t="s">
        <v>334</v>
      </c>
      <c r="G536" s="45"/>
      <c r="H536" s="1"/>
      <c r="I536" s="51" t="s">
        <v>0</v>
      </c>
      <c r="J536" s="175"/>
      <c r="K536" s="175"/>
      <c r="L536" s="187"/>
      <c r="M536" s="1"/>
      <c r="N536" s="46"/>
      <c r="O536" s="1"/>
    </row>
    <row r="537" spans="1:15" s="71" customFormat="1" ht="30" outlineLevel="2" x14ac:dyDescent="0.2">
      <c r="A537" s="71">
        <f t="shared" ref="A537:A542" si="156">A535+1</f>
        <v>1</v>
      </c>
      <c r="B537" s="148">
        <f>B536</f>
        <v>190200</v>
      </c>
      <c r="C537" s="82">
        <f t="shared" ref="C537:C556" si="157">C536+1</f>
        <v>190201</v>
      </c>
      <c r="D537" s="83" t="s">
        <v>90</v>
      </c>
      <c r="E537" s="180">
        <v>801100</v>
      </c>
      <c r="F537" s="85" t="s">
        <v>231</v>
      </c>
      <c r="G537" s="93" t="s">
        <v>25</v>
      </c>
      <c r="H537" s="2"/>
      <c r="I537" s="94">
        <v>1000</v>
      </c>
      <c r="J537" s="170"/>
      <c r="K537" s="170">
        <f t="shared" ref="K537:K556" si="158">ROUND(J537*I537,2)</f>
        <v>0</v>
      </c>
      <c r="L537" s="184">
        <f t="shared" ref="L537:L557" si="159">IFERROR(K537/$K$1021,0)</f>
        <v>0</v>
      </c>
      <c r="M537" s="2"/>
      <c r="N537" s="95"/>
      <c r="O537" s="2"/>
    </row>
    <row r="538" spans="1:15" s="71" customFormat="1" ht="15" outlineLevel="2" x14ac:dyDescent="0.2">
      <c r="A538" s="71" t="e">
        <f t="shared" si="156"/>
        <v>#REF!</v>
      </c>
      <c r="B538" s="72">
        <f>B537</f>
        <v>190200</v>
      </c>
      <c r="C538" s="82">
        <f t="shared" si="157"/>
        <v>190202</v>
      </c>
      <c r="D538" s="117" t="s">
        <v>202</v>
      </c>
      <c r="E538" s="118" t="s">
        <v>461</v>
      </c>
      <c r="F538" s="119" t="s">
        <v>460</v>
      </c>
      <c r="G538" s="120" t="s">
        <v>26</v>
      </c>
      <c r="H538" s="121"/>
      <c r="I538" s="94">
        <v>843.75</v>
      </c>
      <c r="J538" s="179"/>
      <c r="K538" s="170">
        <f t="shared" si="158"/>
        <v>0</v>
      </c>
      <c r="L538" s="184">
        <f t="shared" si="159"/>
        <v>0</v>
      </c>
      <c r="M538" s="2"/>
      <c r="N538" s="95"/>
      <c r="O538" s="2"/>
    </row>
    <row r="539" spans="1:15" s="71" customFormat="1" ht="15" outlineLevel="2" x14ac:dyDescent="0.2">
      <c r="A539" s="71">
        <f t="shared" si="156"/>
        <v>2</v>
      </c>
      <c r="B539" s="72">
        <f t="shared" ref="B539:B545" si="160">B538</f>
        <v>190200</v>
      </c>
      <c r="C539" s="82">
        <f t="shared" si="157"/>
        <v>190203</v>
      </c>
      <c r="D539" s="83" t="s">
        <v>157</v>
      </c>
      <c r="E539" s="92" t="s">
        <v>279</v>
      </c>
      <c r="F539" s="85" t="s">
        <v>521</v>
      </c>
      <c r="G539" s="93" t="s">
        <v>26</v>
      </c>
      <c r="H539" s="2"/>
      <c r="I539" s="94">
        <v>483.75</v>
      </c>
      <c r="J539" s="170"/>
      <c r="K539" s="170">
        <f t="shared" si="158"/>
        <v>0</v>
      </c>
      <c r="L539" s="184">
        <f t="shared" si="159"/>
        <v>0</v>
      </c>
      <c r="M539" s="2"/>
      <c r="N539" s="95"/>
      <c r="O539" s="2"/>
    </row>
    <row r="540" spans="1:15" s="71" customFormat="1" ht="45" outlineLevel="2" x14ac:dyDescent="0.2">
      <c r="A540" s="71" t="e">
        <f t="shared" si="156"/>
        <v>#REF!</v>
      </c>
      <c r="B540" s="72">
        <f t="shared" si="160"/>
        <v>190200</v>
      </c>
      <c r="C540" s="82">
        <f t="shared" si="157"/>
        <v>190204</v>
      </c>
      <c r="D540" s="83" t="s">
        <v>90</v>
      </c>
      <c r="E540" s="180">
        <v>507050</v>
      </c>
      <c r="F540" s="85" t="s">
        <v>221</v>
      </c>
      <c r="G540" s="93" t="s">
        <v>26</v>
      </c>
      <c r="H540" s="2"/>
      <c r="I540" s="94">
        <v>68.25</v>
      </c>
      <c r="J540" s="170"/>
      <c r="K540" s="170">
        <f t="shared" si="158"/>
        <v>0</v>
      </c>
      <c r="L540" s="184">
        <f t="shared" si="159"/>
        <v>0</v>
      </c>
      <c r="M540" s="2"/>
      <c r="N540" s="95"/>
      <c r="O540" s="2"/>
    </row>
    <row r="541" spans="1:15" s="71" customFormat="1" ht="30" outlineLevel="2" x14ac:dyDescent="0.2">
      <c r="A541" s="71">
        <f t="shared" si="156"/>
        <v>3</v>
      </c>
      <c r="B541" s="72">
        <f t="shared" si="160"/>
        <v>190200</v>
      </c>
      <c r="C541" s="82">
        <f t="shared" si="157"/>
        <v>190205</v>
      </c>
      <c r="D541" s="83" t="s">
        <v>90</v>
      </c>
      <c r="E541" s="92" t="s">
        <v>537</v>
      </c>
      <c r="F541" s="85" t="s">
        <v>536</v>
      </c>
      <c r="G541" s="93" t="s">
        <v>53</v>
      </c>
      <c r="H541" s="2"/>
      <c r="I541" s="94">
        <v>50</v>
      </c>
      <c r="J541" s="170"/>
      <c r="K541" s="170">
        <f t="shared" si="158"/>
        <v>0</v>
      </c>
      <c r="L541" s="184">
        <f t="shared" si="159"/>
        <v>0</v>
      </c>
      <c r="M541" s="2"/>
      <c r="N541" s="95"/>
      <c r="O541" s="2"/>
    </row>
    <row r="542" spans="1:15" s="71" customFormat="1" ht="30" outlineLevel="2" x14ac:dyDescent="0.2">
      <c r="A542" s="71" t="e">
        <f t="shared" si="156"/>
        <v>#REF!</v>
      </c>
      <c r="B542" s="72">
        <f t="shared" si="160"/>
        <v>190200</v>
      </c>
      <c r="C542" s="82">
        <f t="shared" si="157"/>
        <v>190206</v>
      </c>
      <c r="D542" s="83" t="s">
        <v>157</v>
      </c>
      <c r="E542" s="92" t="s">
        <v>233</v>
      </c>
      <c r="F542" s="85" t="s">
        <v>232</v>
      </c>
      <c r="G542" s="93" t="s">
        <v>53</v>
      </c>
      <c r="H542" s="2"/>
      <c r="I542" s="94">
        <v>75</v>
      </c>
      <c r="J542" s="170"/>
      <c r="K542" s="170">
        <f t="shared" si="158"/>
        <v>0</v>
      </c>
      <c r="L542" s="184">
        <f t="shared" si="159"/>
        <v>0</v>
      </c>
      <c r="M542" s="2"/>
      <c r="N542" s="95"/>
      <c r="O542" s="2"/>
    </row>
    <row r="543" spans="1:15" s="71" customFormat="1" ht="15" outlineLevel="2" x14ac:dyDescent="0.2">
      <c r="A543" s="71" t="e">
        <f>A542+1</f>
        <v>#REF!</v>
      </c>
      <c r="B543" s="72">
        <f t="shared" si="160"/>
        <v>190200</v>
      </c>
      <c r="C543" s="82">
        <f t="shared" si="157"/>
        <v>190207</v>
      </c>
      <c r="D543" s="83" t="s">
        <v>90</v>
      </c>
      <c r="E543" s="180">
        <v>1701020</v>
      </c>
      <c r="F543" s="85" t="s">
        <v>223</v>
      </c>
      <c r="G543" s="93" t="s">
        <v>26</v>
      </c>
      <c r="H543" s="2"/>
      <c r="I543" s="94">
        <v>7.05</v>
      </c>
      <c r="J543" s="170"/>
      <c r="K543" s="170">
        <f t="shared" si="158"/>
        <v>0</v>
      </c>
      <c r="L543" s="184">
        <f t="shared" si="159"/>
        <v>0</v>
      </c>
      <c r="M543" s="2"/>
      <c r="N543" s="95"/>
      <c r="O543" s="2"/>
    </row>
    <row r="544" spans="1:15" s="71" customFormat="1" ht="30" outlineLevel="2" x14ac:dyDescent="0.2">
      <c r="A544" s="71" t="e">
        <f>A543+1</f>
        <v>#REF!</v>
      </c>
      <c r="B544" s="72">
        <f t="shared" si="160"/>
        <v>190200</v>
      </c>
      <c r="C544" s="82">
        <f t="shared" si="157"/>
        <v>190208</v>
      </c>
      <c r="D544" s="83" t="s">
        <v>90</v>
      </c>
      <c r="E544" s="180">
        <v>1705070</v>
      </c>
      <c r="F544" s="85" t="s">
        <v>234</v>
      </c>
      <c r="G544" s="93" t="s">
        <v>26</v>
      </c>
      <c r="H544" s="2"/>
      <c r="I544" s="94">
        <v>4.7</v>
      </c>
      <c r="J544" s="170"/>
      <c r="K544" s="170">
        <f t="shared" si="158"/>
        <v>0</v>
      </c>
      <c r="L544" s="184">
        <f t="shared" si="159"/>
        <v>0</v>
      </c>
      <c r="M544" s="2"/>
      <c r="N544" s="95"/>
      <c r="O544" s="2"/>
    </row>
    <row r="545" spans="1:15" s="71" customFormat="1" ht="15" outlineLevel="2" x14ac:dyDescent="0.2">
      <c r="A545" s="71" t="e">
        <f>#REF!+1</f>
        <v>#REF!</v>
      </c>
      <c r="B545" s="72">
        <f t="shared" si="160"/>
        <v>190200</v>
      </c>
      <c r="C545" s="82">
        <f t="shared" si="157"/>
        <v>190209</v>
      </c>
      <c r="D545" s="83" t="s">
        <v>157</v>
      </c>
      <c r="E545" s="92" t="s">
        <v>117</v>
      </c>
      <c r="F545" s="85" t="s">
        <v>118</v>
      </c>
      <c r="G545" s="93" t="s">
        <v>25</v>
      </c>
      <c r="H545" s="2"/>
      <c r="I545" s="94">
        <v>23.5</v>
      </c>
      <c r="J545" s="170"/>
      <c r="K545" s="170">
        <f t="shared" si="158"/>
        <v>0</v>
      </c>
      <c r="L545" s="184">
        <f t="shared" si="159"/>
        <v>0</v>
      </c>
      <c r="M545" s="2"/>
      <c r="N545" s="95"/>
      <c r="O545" s="2"/>
    </row>
    <row r="546" spans="1:15" s="71" customFormat="1" ht="45" outlineLevel="2" x14ac:dyDescent="0.2">
      <c r="A546" s="71" t="e">
        <f>A543+1</f>
        <v>#REF!</v>
      </c>
      <c r="B546" s="72">
        <f>B544</f>
        <v>190200</v>
      </c>
      <c r="C546" s="82">
        <f t="shared" si="157"/>
        <v>190210</v>
      </c>
      <c r="D546" s="83" t="s">
        <v>90</v>
      </c>
      <c r="E546" s="180">
        <v>307010</v>
      </c>
      <c r="F546" s="85" t="s">
        <v>235</v>
      </c>
      <c r="G546" s="93" t="s">
        <v>25</v>
      </c>
      <c r="H546" s="2"/>
      <c r="I546" s="94">
        <v>90</v>
      </c>
      <c r="J546" s="170"/>
      <c r="K546" s="170">
        <f t="shared" si="158"/>
        <v>0</v>
      </c>
      <c r="L546" s="184">
        <f t="shared" si="159"/>
        <v>0</v>
      </c>
      <c r="M546" s="2"/>
      <c r="N546" s="95"/>
      <c r="O546" s="2"/>
    </row>
    <row r="547" spans="1:15" s="71" customFormat="1" ht="15" outlineLevel="2" x14ac:dyDescent="0.2">
      <c r="A547" s="71" t="e">
        <f>#REF!+1</f>
        <v>#REF!</v>
      </c>
      <c r="B547" s="72">
        <f>B546</f>
        <v>190200</v>
      </c>
      <c r="C547" s="82">
        <f t="shared" si="157"/>
        <v>190211</v>
      </c>
      <c r="D547" s="83" t="s">
        <v>157</v>
      </c>
      <c r="E547" s="92" t="s">
        <v>105</v>
      </c>
      <c r="F547" s="85" t="s">
        <v>38</v>
      </c>
      <c r="G547" s="93" t="s">
        <v>25</v>
      </c>
      <c r="H547" s="2"/>
      <c r="I547" s="94">
        <v>180</v>
      </c>
      <c r="J547" s="170"/>
      <c r="K547" s="170">
        <f t="shared" si="158"/>
        <v>0</v>
      </c>
      <c r="L547" s="184">
        <f t="shared" si="159"/>
        <v>0</v>
      </c>
      <c r="M547" s="2"/>
      <c r="N547" s="95"/>
      <c r="O547" s="2"/>
    </row>
    <row r="548" spans="1:15" s="71" customFormat="1" ht="15" outlineLevel="2" x14ac:dyDescent="0.2">
      <c r="A548" s="71" t="e">
        <f t="shared" ref="A548:A550" si="161">A546+1</f>
        <v>#REF!</v>
      </c>
      <c r="B548" s="72">
        <f t="shared" ref="B548:B550" si="162">B547</f>
        <v>190200</v>
      </c>
      <c r="C548" s="82">
        <f t="shared" si="157"/>
        <v>190212</v>
      </c>
      <c r="D548" s="83" t="s">
        <v>157</v>
      </c>
      <c r="E548" s="92" t="s">
        <v>106</v>
      </c>
      <c r="F548" s="85" t="s">
        <v>107</v>
      </c>
      <c r="G548" s="93" t="s">
        <v>25</v>
      </c>
      <c r="H548" s="2"/>
      <c r="I548" s="94">
        <v>90</v>
      </c>
      <c r="J548" s="170"/>
      <c r="K548" s="170">
        <f t="shared" si="158"/>
        <v>0</v>
      </c>
      <c r="L548" s="184">
        <f t="shared" si="159"/>
        <v>0</v>
      </c>
      <c r="M548" s="2"/>
      <c r="N548" s="95"/>
      <c r="O548" s="2"/>
    </row>
    <row r="549" spans="1:15" s="71" customFormat="1" ht="30" outlineLevel="2" x14ac:dyDescent="0.2">
      <c r="A549" s="71" t="e">
        <f t="shared" si="161"/>
        <v>#REF!</v>
      </c>
      <c r="B549" s="72">
        <f t="shared" si="162"/>
        <v>190200</v>
      </c>
      <c r="C549" s="82">
        <f t="shared" si="157"/>
        <v>190213</v>
      </c>
      <c r="D549" s="83" t="s">
        <v>111</v>
      </c>
      <c r="E549" s="92" t="s">
        <v>617</v>
      </c>
      <c r="F549" s="85" t="s">
        <v>618</v>
      </c>
      <c r="G549" s="93" t="s">
        <v>26</v>
      </c>
      <c r="H549" s="2"/>
      <c r="I549" s="94">
        <v>4.5</v>
      </c>
      <c r="J549" s="170"/>
      <c r="K549" s="170">
        <f t="shared" si="158"/>
        <v>0</v>
      </c>
      <c r="L549" s="184">
        <f t="shared" si="159"/>
        <v>0</v>
      </c>
      <c r="M549" s="2"/>
      <c r="N549" s="95"/>
      <c r="O549" s="2"/>
    </row>
    <row r="550" spans="1:15" s="71" customFormat="1" ht="30" outlineLevel="2" x14ac:dyDescent="0.2">
      <c r="A550" s="71" t="e">
        <f t="shared" si="161"/>
        <v>#REF!</v>
      </c>
      <c r="B550" s="72">
        <f t="shared" si="162"/>
        <v>190200</v>
      </c>
      <c r="C550" s="82">
        <f t="shared" si="157"/>
        <v>190214</v>
      </c>
      <c r="D550" s="83" t="s">
        <v>157</v>
      </c>
      <c r="E550" s="92" t="s">
        <v>108</v>
      </c>
      <c r="F550" s="85" t="s">
        <v>27</v>
      </c>
      <c r="G550" s="93" t="s">
        <v>26</v>
      </c>
      <c r="H550" s="2"/>
      <c r="I550" s="94">
        <v>4.5</v>
      </c>
      <c r="J550" s="170"/>
      <c r="K550" s="170">
        <f t="shared" si="158"/>
        <v>0</v>
      </c>
      <c r="L550" s="184">
        <f t="shared" si="159"/>
        <v>0</v>
      </c>
      <c r="M550" s="2"/>
      <c r="N550" s="95"/>
      <c r="O550" s="2"/>
    </row>
    <row r="551" spans="1:15" s="71" customFormat="1" ht="15" outlineLevel="2" x14ac:dyDescent="0.2">
      <c r="A551" s="71" t="e">
        <f t="shared" ref="A551" si="163">A546+1</f>
        <v>#REF!</v>
      </c>
      <c r="B551" s="72">
        <f t="shared" ref="B551" si="164">B548</f>
        <v>190200</v>
      </c>
      <c r="C551" s="82">
        <f t="shared" si="157"/>
        <v>190215</v>
      </c>
      <c r="D551" s="83" t="s">
        <v>111</v>
      </c>
      <c r="E551" s="92" t="s">
        <v>616</v>
      </c>
      <c r="F551" s="85" t="s">
        <v>495</v>
      </c>
      <c r="G551" s="93" t="s">
        <v>26</v>
      </c>
      <c r="H551" s="2"/>
      <c r="I551" s="94">
        <v>4.5</v>
      </c>
      <c r="J551" s="170"/>
      <c r="K551" s="170">
        <f t="shared" si="158"/>
        <v>0</v>
      </c>
      <c r="L551" s="184">
        <f t="shared" si="159"/>
        <v>0</v>
      </c>
      <c r="M551" s="2"/>
      <c r="N551" s="95"/>
      <c r="O551" s="2"/>
    </row>
    <row r="552" spans="1:15" s="71" customFormat="1" ht="15" outlineLevel="2" x14ac:dyDescent="0.2">
      <c r="A552" s="71" t="e">
        <f>A548+1</f>
        <v>#REF!</v>
      </c>
      <c r="B552" s="72">
        <f>B550</f>
        <v>190200</v>
      </c>
      <c r="C552" s="82">
        <f t="shared" si="157"/>
        <v>190216</v>
      </c>
      <c r="D552" s="83" t="s">
        <v>111</v>
      </c>
      <c r="E552" s="92" t="s">
        <v>499</v>
      </c>
      <c r="F552" s="85" t="s">
        <v>497</v>
      </c>
      <c r="G552" s="93" t="s">
        <v>500</v>
      </c>
      <c r="H552" s="2"/>
      <c r="I552" s="94">
        <v>270</v>
      </c>
      <c r="J552" s="170"/>
      <c r="K552" s="170">
        <f t="shared" si="158"/>
        <v>0</v>
      </c>
      <c r="L552" s="184">
        <f t="shared" si="159"/>
        <v>0</v>
      </c>
      <c r="M552" s="2"/>
      <c r="N552" s="95"/>
      <c r="O552" s="2"/>
    </row>
    <row r="553" spans="1:15" s="71" customFormat="1" ht="30" outlineLevel="2" x14ac:dyDescent="0.2">
      <c r="A553" s="71" t="e">
        <f>#REF!+1</f>
        <v>#REF!</v>
      </c>
      <c r="B553" s="72">
        <f>B544</f>
        <v>190200</v>
      </c>
      <c r="C553" s="82">
        <f t="shared" si="157"/>
        <v>190217</v>
      </c>
      <c r="D553" s="83" t="s">
        <v>111</v>
      </c>
      <c r="E553" s="92" t="s">
        <v>498</v>
      </c>
      <c r="F553" s="85" t="s">
        <v>496</v>
      </c>
      <c r="G553" s="93" t="s">
        <v>26</v>
      </c>
      <c r="H553" s="2"/>
      <c r="I553" s="94">
        <v>9</v>
      </c>
      <c r="J553" s="170"/>
      <c r="K553" s="170">
        <f t="shared" si="158"/>
        <v>0</v>
      </c>
      <c r="L553" s="184">
        <f t="shared" si="159"/>
        <v>0</v>
      </c>
      <c r="M553" s="2"/>
      <c r="N553" s="95"/>
      <c r="O553" s="2"/>
    </row>
    <row r="554" spans="1:15" s="71" customFormat="1" ht="15" outlineLevel="2" x14ac:dyDescent="0.2">
      <c r="A554" s="71" t="e">
        <f>#REF!+1</f>
        <v>#REF!</v>
      </c>
      <c r="B554" s="72">
        <f t="shared" ref="B554" si="165">B553</f>
        <v>190200</v>
      </c>
      <c r="C554" s="82">
        <f t="shared" si="157"/>
        <v>190218</v>
      </c>
      <c r="D554" s="83" t="s">
        <v>157</v>
      </c>
      <c r="E554" s="92" t="s">
        <v>175</v>
      </c>
      <c r="F554" s="85" t="s">
        <v>80</v>
      </c>
      <c r="G554" s="93" t="s">
        <v>26</v>
      </c>
      <c r="H554" s="2"/>
      <c r="I554" s="94">
        <v>423</v>
      </c>
      <c r="J554" s="170"/>
      <c r="K554" s="170">
        <f t="shared" si="158"/>
        <v>0</v>
      </c>
      <c r="L554" s="184">
        <f t="shared" si="159"/>
        <v>0</v>
      </c>
      <c r="M554" s="2"/>
      <c r="N554" s="95"/>
      <c r="O554" s="2"/>
    </row>
    <row r="555" spans="1:15" s="71" customFormat="1" ht="30" outlineLevel="2" x14ac:dyDescent="0.2">
      <c r="A555" s="71" t="e">
        <f>#REF!+1</f>
        <v>#REF!</v>
      </c>
      <c r="B555" s="72">
        <f>B553</f>
        <v>190200</v>
      </c>
      <c r="C555" s="82">
        <f t="shared" si="157"/>
        <v>190219</v>
      </c>
      <c r="D555" s="122" t="s">
        <v>157</v>
      </c>
      <c r="E555" s="123" t="s">
        <v>123</v>
      </c>
      <c r="F555" s="112" t="s">
        <v>88</v>
      </c>
      <c r="G555" s="93" t="s">
        <v>89</v>
      </c>
      <c r="H555" s="2"/>
      <c r="I555" s="94">
        <v>10800</v>
      </c>
      <c r="J555" s="177"/>
      <c r="K555" s="170">
        <f t="shared" si="158"/>
        <v>0</v>
      </c>
      <c r="L555" s="184">
        <f t="shared" si="159"/>
        <v>0</v>
      </c>
      <c r="M555" s="2"/>
      <c r="N555" s="111"/>
      <c r="O555" s="2"/>
    </row>
    <row r="556" spans="1:15" s="71" customFormat="1" ht="15" outlineLevel="2" x14ac:dyDescent="0.2">
      <c r="A556" s="71" t="e">
        <f>#REF!+1</f>
        <v>#REF!</v>
      </c>
      <c r="B556" s="72">
        <f>B554</f>
        <v>190200</v>
      </c>
      <c r="C556" s="82">
        <f t="shared" si="157"/>
        <v>190220</v>
      </c>
      <c r="D556" s="122" t="s">
        <v>157</v>
      </c>
      <c r="E556" s="123" t="s">
        <v>174</v>
      </c>
      <c r="F556" s="112" t="s">
        <v>79</v>
      </c>
      <c r="G556" s="93"/>
      <c r="H556" s="2"/>
      <c r="I556" s="94">
        <v>570</v>
      </c>
      <c r="J556" s="177"/>
      <c r="K556" s="170">
        <f t="shared" si="158"/>
        <v>0</v>
      </c>
      <c r="L556" s="184">
        <f t="shared" si="159"/>
        <v>0</v>
      </c>
      <c r="M556" s="2"/>
      <c r="N556" s="111"/>
      <c r="O556" s="2"/>
    </row>
    <row r="557" spans="1:15" ht="30" customHeight="1" outlineLevel="1" x14ac:dyDescent="0.2">
      <c r="A557" s="62" t="e">
        <f>#REF!+1</f>
        <v>#REF!</v>
      </c>
      <c r="B557" s="72">
        <f>B554</f>
        <v>190200</v>
      </c>
      <c r="C557" s="96" t="s">
        <v>0</v>
      </c>
      <c r="D557" s="47">
        <f>C526</f>
        <v>190000</v>
      </c>
      <c r="E557" s="48" t="s">
        <v>13</v>
      </c>
      <c r="F557" s="97">
        <f>B557</f>
        <v>190200</v>
      </c>
      <c r="G557" s="15"/>
      <c r="H557" s="3"/>
      <c r="I557" s="52" t="s">
        <v>0</v>
      </c>
      <c r="J557" s="171"/>
      <c r="K557" s="171">
        <f>SUMIF(B$9:B556,B557,K$9:K556)</f>
        <v>0</v>
      </c>
      <c r="L557" s="185">
        <f t="shared" si="159"/>
        <v>0</v>
      </c>
      <c r="N557" s="98"/>
      <c r="O557" s="3"/>
    </row>
    <row r="558" spans="1:15" ht="8.1" customHeight="1" outlineLevel="1" x14ac:dyDescent="0.2">
      <c r="C558" s="82" t="s">
        <v>0</v>
      </c>
      <c r="D558" s="83"/>
      <c r="E558" s="84" t="s">
        <v>28</v>
      </c>
      <c r="F558" s="85"/>
      <c r="G558" s="86"/>
      <c r="I558" s="87" t="s">
        <v>0</v>
      </c>
      <c r="J558" s="170"/>
      <c r="K558" s="170"/>
      <c r="L558" s="186"/>
      <c r="N558" s="88"/>
    </row>
    <row r="559" spans="1:15" s="91" customFormat="1" ht="30" customHeight="1" outlineLevel="1" x14ac:dyDescent="0.25">
      <c r="A559" s="62" t="e">
        <f>#REF!+1</f>
        <v>#REF!</v>
      </c>
      <c r="B559" s="89">
        <f>C559</f>
        <v>190300</v>
      </c>
      <c r="C559" s="90">
        <f>C536+100</f>
        <v>190300</v>
      </c>
      <c r="D559" s="43" t="s">
        <v>0</v>
      </c>
      <c r="E559" s="44" t="s">
        <v>0</v>
      </c>
      <c r="F559" s="49" t="s">
        <v>66</v>
      </c>
      <c r="G559" s="45"/>
      <c r="H559" s="1"/>
      <c r="I559" s="51" t="s">
        <v>0</v>
      </c>
      <c r="J559" s="175"/>
      <c r="K559" s="175"/>
      <c r="L559" s="187"/>
      <c r="M559" s="1"/>
      <c r="N559" s="46"/>
      <c r="O559" s="1"/>
    </row>
    <row r="560" spans="1:15" s="71" customFormat="1" ht="15" outlineLevel="2" x14ac:dyDescent="0.2">
      <c r="A560" s="71" t="e">
        <f>#REF!+1</f>
        <v>#REF!</v>
      </c>
      <c r="B560" s="72">
        <f>B559</f>
        <v>190300</v>
      </c>
      <c r="C560" s="82">
        <f>C559+1</f>
        <v>190301</v>
      </c>
      <c r="D560" s="83" t="s">
        <v>202</v>
      </c>
      <c r="E560" s="92" t="s">
        <v>300</v>
      </c>
      <c r="F560" s="85" t="s">
        <v>299</v>
      </c>
      <c r="G560" s="93" t="s">
        <v>24</v>
      </c>
      <c r="H560" s="2"/>
      <c r="I560" s="94">
        <v>1</v>
      </c>
      <c r="J560" s="170"/>
      <c r="K560" s="170">
        <f t="shared" ref="K560:K562" si="166">ROUND(J560*I560,2)</f>
        <v>0</v>
      </c>
      <c r="L560" s="184">
        <f>IFERROR(K560/$K$1021,0)</f>
        <v>0</v>
      </c>
      <c r="M560" s="2"/>
      <c r="N560" s="95"/>
      <c r="O560" s="2"/>
    </row>
    <row r="561" spans="1:15" s="71" customFormat="1" ht="30" outlineLevel="2" x14ac:dyDescent="0.2">
      <c r="A561" s="71" t="e">
        <f>#REF!+1</f>
        <v>#REF!</v>
      </c>
      <c r="B561" s="72">
        <f>B560</f>
        <v>190300</v>
      </c>
      <c r="C561" s="82">
        <f t="shared" ref="C561:C562" si="167">C560+1</f>
        <v>190302</v>
      </c>
      <c r="D561" s="83" t="s">
        <v>90</v>
      </c>
      <c r="E561" s="180">
        <v>4912120</v>
      </c>
      <c r="F561" s="85" t="s">
        <v>493</v>
      </c>
      <c r="G561" s="93" t="s">
        <v>53</v>
      </c>
      <c r="H561" s="2"/>
      <c r="I561" s="94">
        <v>3</v>
      </c>
      <c r="J561" s="170"/>
      <c r="K561" s="170">
        <f t="shared" si="166"/>
        <v>0</v>
      </c>
      <c r="L561" s="184">
        <f>IFERROR(K561/$K$1021,0)</f>
        <v>0</v>
      </c>
      <c r="M561" s="2"/>
      <c r="N561" s="95"/>
      <c r="O561" s="2"/>
    </row>
    <row r="562" spans="1:15" s="71" customFormat="1" ht="30" outlineLevel="2" x14ac:dyDescent="0.2">
      <c r="A562" s="71" t="e">
        <f>#REF!+1</f>
        <v>#REF!</v>
      </c>
      <c r="B562" s="72">
        <f>B561</f>
        <v>190300</v>
      </c>
      <c r="C562" s="82">
        <f t="shared" si="167"/>
        <v>190303</v>
      </c>
      <c r="D562" s="83" t="s">
        <v>90</v>
      </c>
      <c r="E562" s="180">
        <v>4906420</v>
      </c>
      <c r="F562" s="85" t="s">
        <v>494</v>
      </c>
      <c r="G562" s="93" t="s">
        <v>24</v>
      </c>
      <c r="H562" s="2"/>
      <c r="I562" s="94">
        <v>1</v>
      </c>
      <c r="J562" s="170"/>
      <c r="K562" s="170">
        <f t="shared" si="166"/>
        <v>0</v>
      </c>
      <c r="L562" s="184">
        <f>IFERROR(K562/$K$1021,0)</f>
        <v>0</v>
      </c>
      <c r="M562" s="2"/>
      <c r="N562" s="95"/>
      <c r="O562" s="2"/>
    </row>
    <row r="563" spans="1:15" ht="30" customHeight="1" outlineLevel="1" x14ac:dyDescent="0.2">
      <c r="A563" s="62" t="e">
        <f>#REF!+1</f>
        <v>#REF!</v>
      </c>
      <c r="B563" s="63">
        <f>B562</f>
        <v>190300</v>
      </c>
      <c r="C563" s="96" t="s">
        <v>0</v>
      </c>
      <c r="D563" s="47">
        <f>C526</f>
        <v>190000</v>
      </c>
      <c r="E563" s="48" t="s">
        <v>13</v>
      </c>
      <c r="F563" s="97">
        <f>B563</f>
        <v>190300</v>
      </c>
      <c r="G563" s="15"/>
      <c r="H563" s="3"/>
      <c r="I563" s="52" t="s">
        <v>0</v>
      </c>
      <c r="J563" s="171"/>
      <c r="K563" s="171">
        <f>SUMIF(B$9:B562,B563,K$9:K562)</f>
        <v>0</v>
      </c>
      <c r="L563" s="185">
        <f>IFERROR(K563/$K$1021,0)</f>
        <v>0</v>
      </c>
      <c r="N563" s="98"/>
      <c r="O563" s="3"/>
    </row>
    <row r="564" spans="1:15" ht="8.1" customHeight="1" outlineLevel="1" x14ac:dyDescent="0.2">
      <c r="A564" s="62" t="e">
        <f>A557+1</f>
        <v>#REF!</v>
      </c>
      <c r="C564" s="82" t="s">
        <v>0</v>
      </c>
      <c r="D564" s="83"/>
      <c r="E564" s="84" t="s">
        <v>28</v>
      </c>
      <c r="F564" s="85"/>
      <c r="G564" s="86"/>
      <c r="I564" s="87" t="s">
        <v>0</v>
      </c>
      <c r="J564" s="170"/>
      <c r="K564" s="170"/>
      <c r="L564" s="186"/>
      <c r="N564" s="95"/>
    </row>
    <row r="565" spans="1:15" ht="16.5" thickBot="1" x14ac:dyDescent="0.25">
      <c r="A565" s="62" t="e">
        <f>#REF!+1</f>
        <v>#REF!</v>
      </c>
      <c r="C565" s="99" t="s">
        <v>0</v>
      </c>
      <c r="D565" s="16">
        <f>F565</f>
        <v>190000</v>
      </c>
      <c r="E565" s="17" t="s">
        <v>20</v>
      </c>
      <c r="F565" s="100">
        <f>C526</f>
        <v>190000</v>
      </c>
      <c r="G565" s="18"/>
      <c r="H565" s="3"/>
      <c r="I565" s="53" t="s">
        <v>0</v>
      </c>
      <c r="J565" s="173"/>
      <c r="K565" s="173">
        <f>SUMIFS(K$9:K564,E$9:E564,"$",D$9:D564,D565)</f>
        <v>0</v>
      </c>
      <c r="L565" s="192">
        <f>IFERROR(K565/$K$1021,0)</f>
        <v>0</v>
      </c>
      <c r="N565" s="101"/>
      <c r="O565" s="3"/>
    </row>
    <row r="566" spans="1:15" ht="7.5" customHeight="1" thickBot="1" x14ac:dyDescent="0.25">
      <c r="A566" s="62" t="e">
        <f>A565+1</f>
        <v>#REF!</v>
      </c>
      <c r="C566" s="102" t="s">
        <v>0</v>
      </c>
      <c r="D566" s="103"/>
      <c r="E566" s="104"/>
      <c r="F566" s="105"/>
      <c r="G566" s="106"/>
      <c r="I566" s="107"/>
      <c r="J566" s="108"/>
      <c r="K566" s="108"/>
      <c r="L566" s="188"/>
      <c r="N566" s="110"/>
    </row>
    <row r="567" spans="1:15" ht="19.5" customHeight="1" x14ac:dyDescent="0.2">
      <c r="A567" s="62" t="e">
        <f>A566+1</f>
        <v>#REF!</v>
      </c>
      <c r="C567" s="80">
        <f>C526+10000</f>
        <v>200000</v>
      </c>
      <c r="D567" s="37" t="s">
        <v>0</v>
      </c>
      <c r="E567" s="38" t="s">
        <v>0</v>
      </c>
      <c r="F567" s="81" t="s">
        <v>336</v>
      </c>
      <c r="G567" s="39"/>
      <c r="H567" s="1"/>
      <c r="I567" s="50" t="s">
        <v>0</v>
      </c>
      <c r="J567" s="40"/>
      <c r="K567" s="40"/>
      <c r="L567" s="189"/>
      <c r="M567" s="1"/>
      <c r="N567" s="42"/>
      <c r="O567" s="1"/>
    </row>
    <row r="568" spans="1:15" ht="7.5" customHeight="1" x14ac:dyDescent="0.2">
      <c r="C568" s="82" t="s">
        <v>0</v>
      </c>
      <c r="D568" s="83"/>
      <c r="E568" s="84" t="s">
        <v>28</v>
      </c>
      <c r="F568" s="85"/>
      <c r="G568" s="86"/>
      <c r="I568" s="87" t="s">
        <v>0</v>
      </c>
      <c r="J568" s="176"/>
      <c r="K568" s="176"/>
      <c r="L568" s="191"/>
      <c r="N568" s="88"/>
    </row>
    <row r="569" spans="1:15" s="91" customFormat="1" ht="30" customHeight="1" outlineLevel="1" x14ac:dyDescent="0.25">
      <c r="A569" s="62" t="e">
        <f>A567+1</f>
        <v>#REF!</v>
      </c>
      <c r="B569" s="89">
        <f>C569</f>
        <v>200100</v>
      </c>
      <c r="C569" s="90">
        <f>C567+100</f>
        <v>200100</v>
      </c>
      <c r="D569" s="43" t="s">
        <v>0</v>
      </c>
      <c r="E569" s="44" t="s">
        <v>0</v>
      </c>
      <c r="F569" s="49" t="s">
        <v>335</v>
      </c>
      <c r="G569" s="45"/>
      <c r="H569" s="1"/>
      <c r="I569" s="51" t="s">
        <v>0</v>
      </c>
      <c r="J569" s="175"/>
      <c r="K569" s="175"/>
      <c r="L569" s="187"/>
      <c r="M569" s="1"/>
      <c r="N569" s="46"/>
      <c r="O569" s="1"/>
    </row>
    <row r="570" spans="1:15" ht="30" outlineLevel="2" x14ac:dyDescent="0.2">
      <c r="A570" s="62" t="e">
        <f>A569+1</f>
        <v>#REF!</v>
      </c>
      <c r="B570" s="63">
        <f>B569</f>
        <v>200100</v>
      </c>
      <c r="C570" s="82">
        <f t="shared" ref="C570:C571" si="168">C569+1</f>
        <v>200101</v>
      </c>
      <c r="D570" s="83" t="s">
        <v>157</v>
      </c>
      <c r="E570" s="92" t="s">
        <v>165</v>
      </c>
      <c r="F570" s="85" t="s">
        <v>67</v>
      </c>
      <c r="G570" s="93" t="s">
        <v>26</v>
      </c>
      <c r="I570" s="94">
        <v>1.9228571428571399</v>
      </c>
      <c r="J570" s="170"/>
      <c r="K570" s="170">
        <f t="shared" ref="K570:K581" si="169">ROUND(J570*I570,2)</f>
        <v>0</v>
      </c>
      <c r="L570" s="184">
        <f t="shared" ref="L570:L582" si="170">IFERROR(K570/$K$1021,0)</f>
        <v>0</v>
      </c>
      <c r="N570" s="95"/>
    </row>
    <row r="571" spans="1:15" ht="30" outlineLevel="2" x14ac:dyDescent="0.2">
      <c r="A571" s="62" t="e">
        <f t="shared" ref="A571:A580" si="171">A569+1</f>
        <v>#REF!</v>
      </c>
      <c r="B571" s="63">
        <f t="shared" ref="B571" si="172">B569</f>
        <v>200100</v>
      </c>
      <c r="C571" s="82">
        <f t="shared" si="168"/>
        <v>200102</v>
      </c>
      <c r="D571" s="83" t="s">
        <v>157</v>
      </c>
      <c r="E571" s="92" t="s">
        <v>170</v>
      </c>
      <c r="F571" s="85" t="s">
        <v>74</v>
      </c>
      <c r="G571" s="93" t="s">
        <v>53</v>
      </c>
      <c r="I571" s="94">
        <v>1.3571428571428328</v>
      </c>
      <c r="J571" s="170"/>
      <c r="K571" s="170">
        <f t="shared" si="169"/>
        <v>0</v>
      </c>
      <c r="L571" s="184">
        <f t="shared" si="170"/>
        <v>0</v>
      </c>
      <c r="N571" s="95"/>
    </row>
    <row r="572" spans="1:15" s="71" customFormat="1" ht="30" outlineLevel="2" x14ac:dyDescent="0.2">
      <c r="A572" s="71" t="e">
        <f>#REF!+1</f>
        <v>#REF!</v>
      </c>
      <c r="B572" s="72">
        <f>B571</f>
        <v>200100</v>
      </c>
      <c r="C572" s="82">
        <f>C571+1</f>
        <v>200103</v>
      </c>
      <c r="D572" s="83" t="s">
        <v>157</v>
      </c>
      <c r="E572" s="92" t="s">
        <v>104</v>
      </c>
      <c r="F572" s="85" t="s">
        <v>36</v>
      </c>
      <c r="G572" s="93" t="s">
        <v>25</v>
      </c>
      <c r="H572" s="2"/>
      <c r="I572" s="94">
        <v>1.7428571428571615</v>
      </c>
      <c r="J572" s="170"/>
      <c r="K572" s="170">
        <f t="shared" si="169"/>
        <v>0</v>
      </c>
      <c r="L572" s="184">
        <f t="shared" si="170"/>
        <v>0</v>
      </c>
      <c r="M572" s="2"/>
      <c r="N572" s="95"/>
      <c r="O572" s="2"/>
    </row>
    <row r="573" spans="1:15" s="71" customFormat="1" ht="15" outlineLevel="2" x14ac:dyDescent="0.2">
      <c r="A573" s="71" t="e">
        <f>A572+1</f>
        <v>#REF!</v>
      </c>
      <c r="B573" s="72">
        <f t="shared" ref="B573:B580" si="173">B572</f>
        <v>200100</v>
      </c>
      <c r="C573" s="82">
        <f t="shared" ref="C573:C580" si="174">C572+1</f>
        <v>200104</v>
      </c>
      <c r="D573" s="83" t="s">
        <v>157</v>
      </c>
      <c r="E573" s="92" t="s">
        <v>166</v>
      </c>
      <c r="F573" s="85" t="s">
        <v>47</v>
      </c>
      <c r="G573" s="93" t="s">
        <v>26</v>
      </c>
      <c r="H573" s="2"/>
      <c r="I573" s="94">
        <v>1.3171428571428567</v>
      </c>
      <c r="J573" s="170"/>
      <c r="K573" s="170">
        <f t="shared" si="169"/>
        <v>0</v>
      </c>
      <c r="L573" s="184">
        <f t="shared" si="170"/>
        <v>0</v>
      </c>
      <c r="M573" s="2"/>
      <c r="N573" s="95"/>
      <c r="O573" s="2"/>
    </row>
    <row r="574" spans="1:15" s="71" customFormat="1" ht="15" outlineLevel="2" x14ac:dyDescent="0.2">
      <c r="A574" s="71" t="e">
        <f>#REF!+1</f>
        <v>#REF!</v>
      </c>
      <c r="B574" s="72">
        <f t="shared" si="173"/>
        <v>200100</v>
      </c>
      <c r="C574" s="82">
        <f t="shared" si="174"/>
        <v>200105</v>
      </c>
      <c r="D574" s="83" t="s">
        <v>157</v>
      </c>
      <c r="E574" s="92" t="s">
        <v>279</v>
      </c>
      <c r="F574" s="85" t="s">
        <v>521</v>
      </c>
      <c r="G574" s="93" t="s">
        <v>26</v>
      </c>
      <c r="H574" s="2"/>
      <c r="I574" s="94">
        <v>2.4900000000000091</v>
      </c>
      <c r="J574" s="170"/>
      <c r="K574" s="170">
        <f t="shared" si="169"/>
        <v>0</v>
      </c>
      <c r="L574" s="184">
        <f t="shared" si="170"/>
        <v>0</v>
      </c>
      <c r="M574" s="2"/>
      <c r="N574" s="95"/>
      <c r="O574" s="2"/>
    </row>
    <row r="575" spans="1:15" s="71" customFormat="1" ht="15" outlineLevel="2" x14ac:dyDescent="0.2">
      <c r="A575" s="71" t="e">
        <f>A574+1</f>
        <v>#REF!</v>
      </c>
      <c r="B575" s="72">
        <f t="shared" si="173"/>
        <v>200100</v>
      </c>
      <c r="C575" s="82">
        <f t="shared" si="174"/>
        <v>200106</v>
      </c>
      <c r="D575" s="83" t="s">
        <v>90</v>
      </c>
      <c r="E575" s="180">
        <v>1001040</v>
      </c>
      <c r="F575" s="85" t="s">
        <v>167</v>
      </c>
      <c r="G575" s="93" t="s">
        <v>51</v>
      </c>
      <c r="H575" s="2"/>
      <c r="I575" s="94">
        <v>10.185714285714539</v>
      </c>
      <c r="J575" s="170"/>
      <c r="K575" s="170">
        <f t="shared" si="169"/>
        <v>0</v>
      </c>
      <c r="L575" s="184">
        <f t="shared" si="170"/>
        <v>0</v>
      </c>
      <c r="M575" s="2"/>
      <c r="N575" s="95"/>
      <c r="O575" s="2"/>
    </row>
    <row r="576" spans="1:15" s="71" customFormat="1" ht="15" outlineLevel="2" x14ac:dyDescent="0.2">
      <c r="A576" s="71" t="e">
        <f>#REF!+1</f>
        <v>#REF!</v>
      </c>
      <c r="B576" s="72">
        <f t="shared" si="173"/>
        <v>200100</v>
      </c>
      <c r="C576" s="82">
        <f t="shared" si="174"/>
        <v>200107</v>
      </c>
      <c r="D576" s="83" t="s">
        <v>157</v>
      </c>
      <c r="E576" s="92" t="s">
        <v>168</v>
      </c>
      <c r="F576" s="85" t="s">
        <v>68</v>
      </c>
      <c r="G576" s="93" t="s">
        <v>26</v>
      </c>
      <c r="H576" s="2"/>
      <c r="I576" s="94">
        <v>1</v>
      </c>
      <c r="J576" s="170"/>
      <c r="K576" s="170">
        <f t="shared" si="169"/>
        <v>0</v>
      </c>
      <c r="L576" s="184">
        <f t="shared" si="170"/>
        <v>0</v>
      </c>
      <c r="M576" s="2"/>
      <c r="N576" s="95"/>
      <c r="O576" s="2"/>
    </row>
    <row r="577" spans="1:15" ht="60" outlineLevel="2" x14ac:dyDescent="0.2">
      <c r="A577" s="62" t="e">
        <f t="shared" si="171"/>
        <v>#REF!</v>
      </c>
      <c r="B577" s="72">
        <f t="shared" si="173"/>
        <v>200100</v>
      </c>
      <c r="C577" s="82">
        <f t="shared" si="174"/>
        <v>200108</v>
      </c>
      <c r="D577" s="83" t="s">
        <v>157</v>
      </c>
      <c r="E577" s="92" t="s">
        <v>523</v>
      </c>
      <c r="F577" s="85" t="s">
        <v>522</v>
      </c>
      <c r="G577" s="93" t="s">
        <v>25</v>
      </c>
      <c r="I577" s="94">
        <v>2</v>
      </c>
      <c r="J577" s="170"/>
      <c r="K577" s="170">
        <f t="shared" si="169"/>
        <v>0</v>
      </c>
      <c r="L577" s="184">
        <f t="shared" si="170"/>
        <v>0</v>
      </c>
      <c r="N577" s="95"/>
    </row>
    <row r="578" spans="1:15" ht="15" outlineLevel="2" x14ac:dyDescent="0.2">
      <c r="A578" s="62" t="e">
        <f t="shared" si="171"/>
        <v>#REF!</v>
      </c>
      <c r="B578" s="72">
        <f t="shared" si="173"/>
        <v>200100</v>
      </c>
      <c r="C578" s="82">
        <f t="shared" si="174"/>
        <v>200109</v>
      </c>
      <c r="D578" s="83" t="s">
        <v>157</v>
      </c>
      <c r="E578" s="92" t="s">
        <v>280</v>
      </c>
      <c r="F578" s="85" t="s">
        <v>69</v>
      </c>
      <c r="G578" s="93" t="s">
        <v>26</v>
      </c>
      <c r="I578" s="94">
        <v>1</v>
      </c>
      <c r="J578" s="170"/>
      <c r="K578" s="170">
        <f t="shared" si="169"/>
        <v>0</v>
      </c>
      <c r="L578" s="184">
        <f t="shared" si="170"/>
        <v>0</v>
      </c>
      <c r="N578" s="95"/>
    </row>
    <row r="579" spans="1:15" ht="30" outlineLevel="2" x14ac:dyDescent="0.2">
      <c r="A579" s="62" t="e">
        <f t="shared" si="171"/>
        <v>#REF!</v>
      </c>
      <c r="B579" s="72">
        <f t="shared" si="173"/>
        <v>200100</v>
      </c>
      <c r="C579" s="82">
        <f t="shared" si="174"/>
        <v>200110</v>
      </c>
      <c r="D579" s="83" t="s">
        <v>157</v>
      </c>
      <c r="E579" s="92" t="s">
        <v>171</v>
      </c>
      <c r="F579" s="85" t="s">
        <v>76</v>
      </c>
      <c r="G579" s="93" t="s">
        <v>25</v>
      </c>
      <c r="I579" s="94">
        <v>2</v>
      </c>
      <c r="J579" s="170"/>
      <c r="K579" s="170">
        <f t="shared" si="169"/>
        <v>0</v>
      </c>
      <c r="L579" s="184">
        <f t="shared" si="170"/>
        <v>0</v>
      </c>
      <c r="N579" s="95"/>
    </row>
    <row r="580" spans="1:15" ht="75" outlineLevel="2" x14ac:dyDescent="0.2">
      <c r="A580" s="62" t="e">
        <f t="shared" si="171"/>
        <v>#REF!</v>
      </c>
      <c r="B580" s="72">
        <f t="shared" si="173"/>
        <v>200100</v>
      </c>
      <c r="C580" s="82">
        <f t="shared" si="174"/>
        <v>200111</v>
      </c>
      <c r="D580" s="83" t="s">
        <v>169</v>
      </c>
      <c r="E580" s="92" t="s">
        <v>172</v>
      </c>
      <c r="F580" s="85" t="s">
        <v>173</v>
      </c>
      <c r="G580" s="93" t="s">
        <v>25</v>
      </c>
      <c r="I580" s="94">
        <v>2</v>
      </c>
      <c r="J580" s="170"/>
      <c r="K580" s="170">
        <f t="shared" si="169"/>
        <v>0</v>
      </c>
      <c r="L580" s="184">
        <f t="shared" si="170"/>
        <v>0</v>
      </c>
      <c r="N580" s="95"/>
    </row>
    <row r="581" spans="1:15" ht="45" outlineLevel="2" x14ac:dyDescent="0.2">
      <c r="A581" s="62" t="e">
        <f>A576+1</f>
        <v>#REF!</v>
      </c>
      <c r="B581" s="72">
        <f>B579</f>
        <v>200100</v>
      </c>
      <c r="C581" s="82">
        <f>C580+1</f>
        <v>200112</v>
      </c>
      <c r="D581" s="83" t="s">
        <v>157</v>
      </c>
      <c r="E581" s="92" t="s">
        <v>162</v>
      </c>
      <c r="F581" s="85" t="s">
        <v>163</v>
      </c>
      <c r="G581" s="93" t="s">
        <v>25</v>
      </c>
      <c r="I581" s="94">
        <v>2</v>
      </c>
      <c r="J581" s="170"/>
      <c r="K581" s="170">
        <f t="shared" si="169"/>
        <v>0</v>
      </c>
      <c r="L581" s="184">
        <f t="shared" si="170"/>
        <v>0</v>
      </c>
      <c r="N581" s="95"/>
    </row>
    <row r="582" spans="1:15" ht="30" customHeight="1" outlineLevel="1" x14ac:dyDescent="0.2">
      <c r="A582" s="62" t="e">
        <f>#REF!+1</f>
        <v>#REF!</v>
      </c>
      <c r="B582" s="72">
        <f>B581</f>
        <v>200100</v>
      </c>
      <c r="C582" s="96" t="s">
        <v>0</v>
      </c>
      <c r="D582" s="47">
        <f>C567</f>
        <v>200000</v>
      </c>
      <c r="E582" s="48" t="s">
        <v>13</v>
      </c>
      <c r="F582" s="97">
        <f>B582</f>
        <v>200100</v>
      </c>
      <c r="G582" s="15"/>
      <c r="H582" s="3"/>
      <c r="I582" s="52" t="s">
        <v>0</v>
      </c>
      <c r="J582" s="171"/>
      <c r="K582" s="171">
        <f>SUMIF(B$9:B581,B582,K$9:K581)</f>
        <v>0</v>
      </c>
      <c r="L582" s="185">
        <f t="shared" si="170"/>
        <v>0</v>
      </c>
      <c r="N582" s="98"/>
      <c r="O582" s="3"/>
    </row>
    <row r="583" spans="1:15" ht="8.1" customHeight="1" outlineLevel="1" x14ac:dyDescent="0.2">
      <c r="C583" s="82" t="s">
        <v>0</v>
      </c>
      <c r="D583" s="83"/>
      <c r="E583" s="84" t="s">
        <v>28</v>
      </c>
      <c r="F583" s="85"/>
      <c r="G583" s="86"/>
      <c r="I583" s="87" t="s">
        <v>0</v>
      </c>
      <c r="J583" s="170"/>
      <c r="K583" s="170"/>
      <c r="L583" s="186"/>
      <c r="N583" s="88"/>
    </row>
    <row r="584" spans="1:15" s="91" customFormat="1" ht="30" customHeight="1" outlineLevel="1" x14ac:dyDescent="0.25">
      <c r="A584" s="62" t="e">
        <f>A567+1</f>
        <v>#REF!</v>
      </c>
      <c r="B584" s="89">
        <f>C584</f>
        <v>200200</v>
      </c>
      <c r="C584" s="90">
        <f>C569+100</f>
        <v>200200</v>
      </c>
      <c r="D584" s="43" t="s">
        <v>0</v>
      </c>
      <c r="E584" s="44" t="s">
        <v>0</v>
      </c>
      <c r="F584" s="49" t="s">
        <v>337</v>
      </c>
      <c r="G584" s="45"/>
      <c r="H584" s="1"/>
      <c r="I584" s="51" t="s">
        <v>0</v>
      </c>
      <c r="J584" s="175"/>
      <c r="K584" s="175"/>
      <c r="L584" s="187"/>
      <c r="M584" s="1"/>
      <c r="N584" s="46"/>
      <c r="O584" s="1"/>
    </row>
    <row r="585" spans="1:15" s="71" customFormat="1" ht="45" outlineLevel="2" x14ac:dyDescent="0.2">
      <c r="A585" s="71" t="e">
        <f>A584+1</f>
        <v>#REF!</v>
      </c>
      <c r="B585" s="72">
        <f>B584</f>
        <v>200200</v>
      </c>
      <c r="C585" s="82">
        <f>C584+1</f>
        <v>200201</v>
      </c>
      <c r="D585" s="83" t="s">
        <v>157</v>
      </c>
      <c r="E585" s="92" t="s">
        <v>99</v>
      </c>
      <c r="F585" s="85" t="s">
        <v>75</v>
      </c>
      <c r="G585" s="93" t="s">
        <v>26</v>
      </c>
      <c r="H585" s="2"/>
      <c r="I585" s="94">
        <v>13.060000000000002</v>
      </c>
      <c r="J585" s="170"/>
      <c r="K585" s="170">
        <f t="shared" ref="K585:K597" si="175">ROUND(J585*I585,2)</f>
        <v>0</v>
      </c>
      <c r="L585" s="184">
        <f t="shared" ref="L585:L598" si="176">IFERROR(K585/$K$1021,0)</f>
        <v>0</v>
      </c>
      <c r="M585" s="2"/>
      <c r="N585" s="95"/>
      <c r="O585" s="2"/>
    </row>
    <row r="586" spans="1:15" s="71" customFormat="1" ht="30" outlineLevel="2" x14ac:dyDescent="0.2">
      <c r="A586" s="71" t="e">
        <f>#REF!+1</f>
        <v>#REF!</v>
      </c>
      <c r="B586" s="72">
        <f>B585</f>
        <v>200200</v>
      </c>
      <c r="C586" s="82">
        <f t="shared" ref="C586:C597" si="177">C585+1</f>
        <v>200202</v>
      </c>
      <c r="D586" s="83" t="s">
        <v>157</v>
      </c>
      <c r="E586" s="92" t="s">
        <v>278</v>
      </c>
      <c r="F586" s="85" t="s">
        <v>70</v>
      </c>
      <c r="G586" s="93" t="s">
        <v>26</v>
      </c>
      <c r="H586" s="2"/>
      <c r="I586" s="94">
        <v>13.060000000000002</v>
      </c>
      <c r="J586" s="170"/>
      <c r="K586" s="170">
        <f t="shared" si="175"/>
        <v>0</v>
      </c>
      <c r="L586" s="184">
        <f t="shared" si="176"/>
        <v>0</v>
      </c>
      <c r="M586" s="2"/>
      <c r="N586" s="95"/>
      <c r="O586" s="2"/>
    </row>
    <row r="587" spans="1:15" s="71" customFormat="1" ht="15" outlineLevel="2" x14ac:dyDescent="0.2">
      <c r="A587" s="71" t="e">
        <f>A586+1</f>
        <v>#REF!</v>
      </c>
      <c r="B587" s="72">
        <f t="shared" ref="B587:B598" si="178">B586</f>
        <v>200200</v>
      </c>
      <c r="C587" s="82">
        <f t="shared" si="177"/>
        <v>200203</v>
      </c>
      <c r="D587" s="83" t="s">
        <v>157</v>
      </c>
      <c r="E587" s="92" t="s">
        <v>279</v>
      </c>
      <c r="F587" s="85" t="s">
        <v>521</v>
      </c>
      <c r="G587" s="93" t="s">
        <v>26</v>
      </c>
      <c r="H587" s="2"/>
      <c r="I587" s="94">
        <v>13.060000000000002</v>
      </c>
      <c r="J587" s="170"/>
      <c r="K587" s="170">
        <f t="shared" si="175"/>
        <v>0</v>
      </c>
      <c r="L587" s="184">
        <f t="shared" si="176"/>
        <v>0</v>
      </c>
      <c r="M587" s="2"/>
      <c r="N587" s="95"/>
      <c r="O587" s="2"/>
    </row>
    <row r="588" spans="1:15" s="71" customFormat="1" ht="30" outlineLevel="2" x14ac:dyDescent="0.2">
      <c r="A588" s="71" t="e">
        <f>#REF!+1</f>
        <v>#REF!</v>
      </c>
      <c r="B588" s="72">
        <f t="shared" si="178"/>
        <v>200200</v>
      </c>
      <c r="C588" s="82">
        <f t="shared" si="177"/>
        <v>200204</v>
      </c>
      <c r="D588" s="83" t="s">
        <v>157</v>
      </c>
      <c r="E588" s="92" t="s">
        <v>104</v>
      </c>
      <c r="F588" s="85" t="s">
        <v>36</v>
      </c>
      <c r="G588" s="93" t="s">
        <v>25</v>
      </c>
      <c r="H588" s="2"/>
      <c r="I588" s="94">
        <v>243.06</v>
      </c>
      <c r="J588" s="170"/>
      <c r="K588" s="170">
        <f t="shared" si="175"/>
        <v>0</v>
      </c>
      <c r="L588" s="184">
        <f t="shared" si="176"/>
        <v>0</v>
      </c>
      <c r="M588" s="2"/>
      <c r="N588" s="95"/>
      <c r="O588" s="2"/>
    </row>
    <row r="589" spans="1:15" s="71" customFormat="1" ht="15" outlineLevel="2" x14ac:dyDescent="0.2">
      <c r="A589" s="71" t="e">
        <f>#REF!+1</f>
        <v>#REF!</v>
      </c>
      <c r="B589" s="72">
        <f t="shared" si="178"/>
        <v>200200</v>
      </c>
      <c r="C589" s="82">
        <f t="shared" si="177"/>
        <v>200205</v>
      </c>
      <c r="D589" s="83" t="s">
        <v>157</v>
      </c>
      <c r="E589" s="92" t="s">
        <v>492</v>
      </c>
      <c r="F589" s="85" t="s">
        <v>281</v>
      </c>
      <c r="G589" s="93" t="s">
        <v>26</v>
      </c>
      <c r="H589" s="2"/>
      <c r="I589" s="94">
        <v>3.5200000000000005</v>
      </c>
      <c r="J589" s="170"/>
      <c r="K589" s="170">
        <f t="shared" si="175"/>
        <v>0</v>
      </c>
      <c r="L589" s="184">
        <f t="shared" si="176"/>
        <v>0</v>
      </c>
      <c r="M589" s="2"/>
      <c r="N589" s="95"/>
      <c r="O589" s="2"/>
    </row>
    <row r="590" spans="1:15" s="71" customFormat="1" ht="45" outlineLevel="2" x14ac:dyDescent="0.2">
      <c r="A590" s="71" t="e">
        <f>#REF!+1</f>
        <v>#REF!</v>
      </c>
      <c r="B590" s="72">
        <f t="shared" si="178"/>
        <v>200200</v>
      </c>
      <c r="C590" s="82">
        <f t="shared" si="177"/>
        <v>200206</v>
      </c>
      <c r="D590" s="83" t="s">
        <v>157</v>
      </c>
      <c r="E590" s="92" t="s">
        <v>135</v>
      </c>
      <c r="F590" s="85" t="s">
        <v>78</v>
      </c>
      <c r="G590" s="93" t="s">
        <v>25</v>
      </c>
      <c r="H590" s="2"/>
      <c r="I590" s="94">
        <v>2.039999999999992</v>
      </c>
      <c r="J590" s="170"/>
      <c r="K590" s="170">
        <f t="shared" si="175"/>
        <v>0</v>
      </c>
      <c r="L590" s="184">
        <f t="shared" si="176"/>
        <v>0</v>
      </c>
      <c r="M590" s="2"/>
      <c r="N590" s="95"/>
      <c r="O590" s="2"/>
    </row>
    <row r="591" spans="1:15" s="71" customFormat="1" ht="15" outlineLevel="2" x14ac:dyDescent="0.2">
      <c r="A591" s="71" t="e">
        <f>A590+1</f>
        <v>#REF!</v>
      </c>
      <c r="B591" s="72">
        <f t="shared" si="178"/>
        <v>200200</v>
      </c>
      <c r="C591" s="82">
        <f t="shared" si="177"/>
        <v>200207</v>
      </c>
      <c r="D591" s="83" t="s">
        <v>157</v>
      </c>
      <c r="E591" s="92" t="s">
        <v>174</v>
      </c>
      <c r="F591" s="85" t="s">
        <v>79</v>
      </c>
      <c r="G591" s="93" t="s">
        <v>25</v>
      </c>
      <c r="H591" s="2"/>
      <c r="I591" s="94">
        <v>2.039999999999992</v>
      </c>
      <c r="J591" s="170"/>
      <c r="K591" s="170">
        <f t="shared" si="175"/>
        <v>0</v>
      </c>
      <c r="L591" s="184">
        <f t="shared" si="176"/>
        <v>0</v>
      </c>
      <c r="M591" s="2"/>
      <c r="N591" s="95"/>
      <c r="O591" s="2"/>
    </row>
    <row r="592" spans="1:15" s="71" customFormat="1" ht="15" outlineLevel="2" x14ac:dyDescent="0.2">
      <c r="A592" s="71" t="e">
        <f>#REF!+1</f>
        <v>#REF!</v>
      </c>
      <c r="B592" s="72">
        <f t="shared" si="178"/>
        <v>200200</v>
      </c>
      <c r="C592" s="82">
        <f t="shared" si="177"/>
        <v>200208</v>
      </c>
      <c r="D592" s="83" t="s">
        <v>157</v>
      </c>
      <c r="E592" s="92" t="s">
        <v>175</v>
      </c>
      <c r="F592" s="85" t="s">
        <v>80</v>
      </c>
      <c r="G592" s="93" t="s">
        <v>26</v>
      </c>
      <c r="H592" s="2"/>
      <c r="I592" s="94">
        <v>2.4000000000000057</v>
      </c>
      <c r="J592" s="170"/>
      <c r="K592" s="170">
        <f t="shared" si="175"/>
        <v>0</v>
      </c>
      <c r="L592" s="184">
        <f t="shared" si="176"/>
        <v>0</v>
      </c>
      <c r="M592" s="2"/>
      <c r="N592" s="95"/>
      <c r="O592" s="2"/>
    </row>
    <row r="593" spans="1:15" s="71" customFormat="1" ht="30" outlineLevel="2" x14ac:dyDescent="0.2">
      <c r="A593" s="71" t="e">
        <f t="shared" ref="A593:A597" si="179">A591+1</f>
        <v>#REF!</v>
      </c>
      <c r="B593" s="72">
        <f t="shared" si="178"/>
        <v>200200</v>
      </c>
      <c r="C593" s="82">
        <f t="shared" si="177"/>
        <v>200209</v>
      </c>
      <c r="D593" s="83" t="s">
        <v>157</v>
      </c>
      <c r="E593" s="92" t="s">
        <v>171</v>
      </c>
      <c r="F593" s="85" t="s">
        <v>76</v>
      </c>
      <c r="G593" s="93" t="s">
        <v>25</v>
      </c>
      <c r="H593" s="2"/>
      <c r="I593" s="94">
        <v>2.039999999999992</v>
      </c>
      <c r="J593" s="170"/>
      <c r="K593" s="170">
        <f t="shared" si="175"/>
        <v>0</v>
      </c>
      <c r="L593" s="184">
        <f t="shared" si="176"/>
        <v>0</v>
      </c>
      <c r="M593" s="2"/>
      <c r="N593" s="95"/>
      <c r="O593" s="2"/>
    </row>
    <row r="594" spans="1:15" s="71" customFormat="1" ht="75" outlineLevel="2" x14ac:dyDescent="0.2">
      <c r="A594" s="71" t="e">
        <f t="shared" si="179"/>
        <v>#REF!</v>
      </c>
      <c r="B594" s="72">
        <f t="shared" si="178"/>
        <v>200200</v>
      </c>
      <c r="C594" s="82">
        <f t="shared" si="177"/>
        <v>200210</v>
      </c>
      <c r="D594" s="83" t="s">
        <v>169</v>
      </c>
      <c r="E594" s="92" t="s">
        <v>172</v>
      </c>
      <c r="F594" s="85" t="s">
        <v>173</v>
      </c>
      <c r="G594" s="93" t="s">
        <v>25</v>
      </c>
      <c r="H594" s="2"/>
      <c r="I594" s="94">
        <v>2.039999999999992</v>
      </c>
      <c r="J594" s="170"/>
      <c r="K594" s="170">
        <f t="shared" si="175"/>
        <v>0</v>
      </c>
      <c r="L594" s="184">
        <f t="shared" si="176"/>
        <v>0</v>
      </c>
      <c r="M594" s="2"/>
      <c r="N594" s="95"/>
      <c r="O594" s="2"/>
    </row>
    <row r="595" spans="1:15" s="71" customFormat="1" ht="30" outlineLevel="2" x14ac:dyDescent="0.2">
      <c r="A595" s="71" t="e">
        <f t="shared" si="179"/>
        <v>#REF!</v>
      </c>
      <c r="B595" s="72">
        <f t="shared" si="178"/>
        <v>200200</v>
      </c>
      <c r="C595" s="82">
        <f t="shared" si="177"/>
        <v>200211</v>
      </c>
      <c r="D595" s="83" t="s">
        <v>169</v>
      </c>
      <c r="E595" s="92" t="s">
        <v>176</v>
      </c>
      <c r="F595" s="85" t="s">
        <v>524</v>
      </c>
      <c r="G595" s="93" t="s">
        <v>24</v>
      </c>
      <c r="H595" s="2"/>
      <c r="I595" s="94">
        <v>4</v>
      </c>
      <c r="J595" s="170"/>
      <c r="K595" s="170">
        <f t="shared" si="175"/>
        <v>0</v>
      </c>
      <c r="L595" s="184">
        <f t="shared" si="176"/>
        <v>0</v>
      </c>
      <c r="M595" s="2"/>
      <c r="N595" s="95"/>
      <c r="O595" s="2"/>
    </row>
    <row r="596" spans="1:15" s="71" customFormat="1" ht="15" outlineLevel="2" x14ac:dyDescent="0.2">
      <c r="A596" s="71" t="e">
        <f t="shared" si="179"/>
        <v>#REF!</v>
      </c>
      <c r="B596" s="72">
        <f t="shared" si="178"/>
        <v>200200</v>
      </c>
      <c r="C596" s="82">
        <f t="shared" si="177"/>
        <v>200212</v>
      </c>
      <c r="D596" s="83" t="s">
        <v>90</v>
      </c>
      <c r="E596" s="180">
        <v>806060</v>
      </c>
      <c r="F596" s="85" t="s">
        <v>86</v>
      </c>
      <c r="G596" s="93" t="s">
        <v>24</v>
      </c>
      <c r="H596" s="2"/>
      <c r="I596" s="94">
        <v>4</v>
      </c>
      <c r="J596" s="170"/>
      <c r="K596" s="170">
        <f t="shared" si="175"/>
        <v>0</v>
      </c>
      <c r="L596" s="184">
        <f t="shared" si="176"/>
        <v>0</v>
      </c>
      <c r="M596" s="2"/>
      <c r="N596" s="95"/>
      <c r="O596" s="2"/>
    </row>
    <row r="597" spans="1:15" s="71" customFormat="1" ht="30" outlineLevel="2" x14ac:dyDescent="0.2">
      <c r="A597" s="71" t="e">
        <f t="shared" si="179"/>
        <v>#REF!</v>
      </c>
      <c r="B597" s="72">
        <f t="shared" si="178"/>
        <v>200200</v>
      </c>
      <c r="C597" s="82">
        <f t="shared" si="177"/>
        <v>200213</v>
      </c>
      <c r="D597" s="83" t="s">
        <v>157</v>
      </c>
      <c r="E597" s="92" t="s">
        <v>177</v>
      </c>
      <c r="F597" s="85" t="s">
        <v>84</v>
      </c>
      <c r="G597" s="93" t="s">
        <v>55</v>
      </c>
      <c r="H597" s="2"/>
      <c r="I597" s="94">
        <v>2.4000000000000057</v>
      </c>
      <c r="J597" s="170"/>
      <c r="K597" s="170">
        <f t="shared" si="175"/>
        <v>0</v>
      </c>
      <c r="L597" s="184">
        <f t="shared" si="176"/>
        <v>0</v>
      </c>
      <c r="M597" s="2"/>
      <c r="N597" s="95"/>
      <c r="O597" s="2"/>
    </row>
    <row r="598" spans="1:15" ht="30" customHeight="1" outlineLevel="1" x14ac:dyDescent="0.2">
      <c r="A598" s="62" t="e">
        <f>#REF!+1</f>
        <v>#REF!</v>
      </c>
      <c r="B598" s="72">
        <f t="shared" si="178"/>
        <v>200200</v>
      </c>
      <c r="C598" s="96" t="s">
        <v>0</v>
      </c>
      <c r="D598" s="47">
        <f>C567</f>
        <v>200000</v>
      </c>
      <c r="E598" s="48" t="s">
        <v>13</v>
      </c>
      <c r="F598" s="97">
        <f>B598</f>
        <v>200200</v>
      </c>
      <c r="G598" s="15"/>
      <c r="H598" s="3"/>
      <c r="I598" s="52" t="s">
        <v>0</v>
      </c>
      <c r="J598" s="171"/>
      <c r="K598" s="171">
        <f>SUMIF(B$9:B597,B598,K$9:K597)</f>
        <v>0</v>
      </c>
      <c r="L598" s="185">
        <f t="shared" si="176"/>
        <v>0</v>
      </c>
      <c r="N598" s="98"/>
      <c r="O598" s="3"/>
    </row>
    <row r="599" spans="1:15" ht="8.1" customHeight="1" outlineLevel="1" x14ac:dyDescent="0.2">
      <c r="C599" s="82" t="s">
        <v>0</v>
      </c>
      <c r="D599" s="83"/>
      <c r="E599" s="84" t="s">
        <v>28</v>
      </c>
      <c r="F599" s="85"/>
      <c r="G599" s="86"/>
      <c r="I599" s="87" t="s">
        <v>0</v>
      </c>
      <c r="J599" s="170"/>
      <c r="K599" s="170"/>
      <c r="L599" s="186"/>
      <c r="N599" s="88"/>
    </row>
    <row r="600" spans="1:15" s="91" customFormat="1" ht="30" customHeight="1" outlineLevel="1" x14ac:dyDescent="0.25">
      <c r="A600" s="62" t="e">
        <f>#REF!+1</f>
        <v>#REF!</v>
      </c>
      <c r="B600" s="89">
        <f>C600</f>
        <v>200300</v>
      </c>
      <c r="C600" s="90">
        <f>C584+100</f>
        <v>200300</v>
      </c>
      <c r="D600" s="43" t="s">
        <v>0</v>
      </c>
      <c r="E600" s="44" t="s">
        <v>0</v>
      </c>
      <c r="F600" s="49" t="s">
        <v>338</v>
      </c>
      <c r="G600" s="45"/>
      <c r="H600" s="1"/>
      <c r="I600" s="51" t="s">
        <v>0</v>
      </c>
      <c r="J600" s="175"/>
      <c r="K600" s="175"/>
      <c r="L600" s="187"/>
      <c r="M600" s="1"/>
      <c r="N600" s="46"/>
      <c r="O600" s="1"/>
    </row>
    <row r="601" spans="1:15" ht="60" outlineLevel="2" x14ac:dyDescent="0.2">
      <c r="A601" s="62" t="e">
        <f>A600+1</f>
        <v>#REF!</v>
      </c>
      <c r="B601" s="63">
        <f>B600</f>
        <v>200300</v>
      </c>
      <c r="C601" s="82">
        <f t="shared" ref="C601:C610" si="180">C600+1</f>
        <v>200301</v>
      </c>
      <c r="D601" s="83" t="s">
        <v>157</v>
      </c>
      <c r="E601" s="92" t="s">
        <v>178</v>
      </c>
      <c r="F601" s="85" t="s">
        <v>257</v>
      </c>
      <c r="G601" s="86" t="s">
        <v>81</v>
      </c>
      <c r="I601" s="94">
        <v>4.7599999999999909</v>
      </c>
      <c r="J601" s="170"/>
      <c r="K601" s="170">
        <f t="shared" ref="K601:K610" si="181">ROUND(J601*I601,2)</f>
        <v>0</v>
      </c>
      <c r="L601" s="184">
        <f t="shared" ref="L601:L611" si="182">IFERROR(K601/$K$1021,0)</f>
        <v>0</v>
      </c>
      <c r="N601" s="111"/>
    </row>
    <row r="602" spans="1:15" ht="30" outlineLevel="2" x14ac:dyDescent="0.2">
      <c r="A602" s="62" t="e">
        <f t="shared" ref="A602:A610" si="183">A600+1</f>
        <v>#REF!</v>
      </c>
      <c r="B602" s="63">
        <f t="shared" ref="B602:B611" si="184">B600</f>
        <v>200300</v>
      </c>
      <c r="C602" s="82">
        <f t="shared" si="180"/>
        <v>200302</v>
      </c>
      <c r="D602" s="83" t="s">
        <v>157</v>
      </c>
      <c r="E602" s="92" t="s">
        <v>179</v>
      </c>
      <c r="F602" s="85" t="s">
        <v>82</v>
      </c>
      <c r="G602" s="93" t="s">
        <v>26</v>
      </c>
      <c r="I602" s="94">
        <v>6.5100000000002183</v>
      </c>
      <c r="J602" s="170"/>
      <c r="K602" s="170">
        <f t="shared" si="181"/>
        <v>0</v>
      </c>
      <c r="L602" s="184">
        <f t="shared" si="182"/>
        <v>0</v>
      </c>
      <c r="N602" s="95"/>
    </row>
    <row r="603" spans="1:15" ht="15" outlineLevel="2" x14ac:dyDescent="0.2">
      <c r="A603" s="62" t="e">
        <f t="shared" si="183"/>
        <v>#REF!</v>
      </c>
      <c r="B603" s="63">
        <f t="shared" si="184"/>
        <v>200300</v>
      </c>
      <c r="C603" s="82">
        <f t="shared" si="180"/>
        <v>200303</v>
      </c>
      <c r="D603" s="83" t="s">
        <v>156</v>
      </c>
      <c r="E603" s="180">
        <v>1118140</v>
      </c>
      <c r="F603" s="85" t="s">
        <v>83</v>
      </c>
      <c r="G603" s="93" t="s">
        <v>26</v>
      </c>
      <c r="I603" s="94">
        <v>4.3199999999999932</v>
      </c>
      <c r="J603" s="170"/>
      <c r="K603" s="170">
        <f t="shared" si="181"/>
        <v>0</v>
      </c>
      <c r="L603" s="184">
        <f t="shared" si="182"/>
        <v>0</v>
      </c>
      <c r="N603" s="95"/>
    </row>
    <row r="604" spans="1:15" s="71" customFormat="1" ht="15" outlineLevel="2" x14ac:dyDescent="0.2">
      <c r="A604" s="71" t="e">
        <f>#REF!+1</f>
        <v>#REF!</v>
      </c>
      <c r="B604" s="72">
        <f t="shared" ref="B604:B605" si="185">B603</f>
        <v>200300</v>
      </c>
      <c r="C604" s="82">
        <f t="shared" si="180"/>
        <v>200304</v>
      </c>
      <c r="D604" s="83" t="s">
        <v>157</v>
      </c>
      <c r="E604" s="92">
        <v>73692</v>
      </c>
      <c r="F604" s="85" t="s">
        <v>395</v>
      </c>
      <c r="G604" s="93" t="s">
        <v>26</v>
      </c>
      <c r="H604" s="2"/>
      <c r="I604" s="94">
        <v>31</v>
      </c>
      <c r="J604" s="170"/>
      <c r="K604" s="170">
        <f t="shared" si="181"/>
        <v>0</v>
      </c>
      <c r="L604" s="184">
        <f t="shared" si="182"/>
        <v>0</v>
      </c>
      <c r="M604" s="2"/>
      <c r="N604" s="95"/>
      <c r="O604" s="2"/>
    </row>
    <row r="605" spans="1:15" s="71" customFormat="1" ht="15" outlineLevel="2" x14ac:dyDescent="0.2">
      <c r="A605" s="71" t="e">
        <f>#REF!+1</f>
        <v>#REF!</v>
      </c>
      <c r="B605" s="72">
        <f t="shared" si="185"/>
        <v>200300</v>
      </c>
      <c r="C605" s="82">
        <f t="shared" si="180"/>
        <v>200305</v>
      </c>
      <c r="D605" s="83" t="s">
        <v>157</v>
      </c>
      <c r="E605" s="92" t="s">
        <v>396</v>
      </c>
      <c r="F605" s="85" t="s">
        <v>71</v>
      </c>
      <c r="G605" s="93" t="s">
        <v>26</v>
      </c>
      <c r="H605" s="2"/>
      <c r="I605" s="94">
        <v>27</v>
      </c>
      <c r="J605" s="170"/>
      <c r="K605" s="170">
        <f t="shared" si="181"/>
        <v>0</v>
      </c>
      <c r="L605" s="184">
        <f t="shared" si="182"/>
        <v>0</v>
      </c>
      <c r="M605" s="2"/>
      <c r="N605" s="95"/>
      <c r="O605" s="2"/>
    </row>
    <row r="606" spans="1:15" ht="60" outlineLevel="2" x14ac:dyDescent="0.2">
      <c r="A606" s="62" t="e">
        <f>A602+1</f>
        <v>#REF!</v>
      </c>
      <c r="B606" s="63">
        <f>B602</f>
        <v>200300</v>
      </c>
      <c r="C606" s="82">
        <f t="shared" si="180"/>
        <v>200306</v>
      </c>
      <c r="D606" s="83" t="s">
        <v>169</v>
      </c>
      <c r="E606" s="92" t="s">
        <v>630</v>
      </c>
      <c r="F606" s="85" t="s">
        <v>629</v>
      </c>
      <c r="G606" s="93" t="s">
        <v>26</v>
      </c>
      <c r="I606" s="94">
        <v>3.3800000000001091</v>
      </c>
      <c r="J606" s="170"/>
      <c r="K606" s="170">
        <f t="shared" si="181"/>
        <v>0</v>
      </c>
      <c r="L606" s="184">
        <f t="shared" si="182"/>
        <v>0</v>
      </c>
      <c r="N606" s="95" t="s">
        <v>180</v>
      </c>
    </row>
    <row r="607" spans="1:15" ht="30" outlineLevel="2" x14ac:dyDescent="0.2">
      <c r="A607" s="62" t="e">
        <f>A603+1</f>
        <v>#REF!</v>
      </c>
      <c r="B607" s="63">
        <f>B603</f>
        <v>200300</v>
      </c>
      <c r="C607" s="82">
        <f t="shared" si="180"/>
        <v>200307</v>
      </c>
      <c r="D607" s="83" t="s">
        <v>157</v>
      </c>
      <c r="E607" s="92" t="s">
        <v>177</v>
      </c>
      <c r="F607" s="85" t="s">
        <v>84</v>
      </c>
      <c r="G607" s="93" t="s">
        <v>55</v>
      </c>
      <c r="I607" s="94">
        <v>6.2699999999999818</v>
      </c>
      <c r="J607" s="170"/>
      <c r="K607" s="170">
        <f t="shared" si="181"/>
        <v>0</v>
      </c>
      <c r="L607" s="184">
        <f t="shared" si="182"/>
        <v>0</v>
      </c>
      <c r="N607" s="95"/>
    </row>
    <row r="608" spans="1:15" s="71" customFormat="1" ht="15" outlineLevel="2" x14ac:dyDescent="0.2">
      <c r="A608" s="71" t="e">
        <f>#REF!+1</f>
        <v>#REF!</v>
      </c>
      <c r="B608" s="63">
        <f t="shared" si="184"/>
        <v>200300</v>
      </c>
      <c r="C608" s="82">
        <f t="shared" si="180"/>
        <v>200308</v>
      </c>
      <c r="D608" s="83" t="s">
        <v>157</v>
      </c>
      <c r="E608" s="92" t="s">
        <v>181</v>
      </c>
      <c r="F608" s="85" t="s">
        <v>85</v>
      </c>
      <c r="G608" s="93" t="s">
        <v>25</v>
      </c>
      <c r="H608" s="2"/>
      <c r="I608" s="94">
        <v>6.2699999999999818</v>
      </c>
      <c r="J608" s="170"/>
      <c r="K608" s="170">
        <f t="shared" si="181"/>
        <v>0</v>
      </c>
      <c r="L608" s="184">
        <f t="shared" si="182"/>
        <v>0</v>
      </c>
      <c r="M608" s="2"/>
      <c r="N608" s="95"/>
      <c r="O608" s="2"/>
    </row>
    <row r="609" spans="1:15" s="71" customFormat="1" ht="30" outlineLevel="2" x14ac:dyDescent="0.2">
      <c r="A609" s="71" t="e">
        <f>#REF!+1</f>
        <v>#REF!</v>
      </c>
      <c r="B609" s="63">
        <f t="shared" si="184"/>
        <v>200300</v>
      </c>
      <c r="C609" s="82">
        <f t="shared" si="180"/>
        <v>200309</v>
      </c>
      <c r="D609" s="83" t="s">
        <v>157</v>
      </c>
      <c r="E609" s="92" t="s">
        <v>278</v>
      </c>
      <c r="F609" s="85" t="s">
        <v>70</v>
      </c>
      <c r="G609" s="93" t="s">
        <v>26</v>
      </c>
      <c r="H609" s="2"/>
      <c r="I609" s="94">
        <v>6.5100000000002183</v>
      </c>
      <c r="J609" s="170"/>
      <c r="K609" s="170">
        <f t="shared" si="181"/>
        <v>0</v>
      </c>
      <c r="L609" s="184">
        <f t="shared" si="182"/>
        <v>0</v>
      </c>
      <c r="M609" s="2"/>
      <c r="N609" s="95"/>
      <c r="O609" s="2"/>
    </row>
    <row r="610" spans="1:15" s="71" customFormat="1" ht="45" outlineLevel="2" x14ac:dyDescent="0.2">
      <c r="A610" s="71" t="e">
        <f t="shared" si="183"/>
        <v>#REF!</v>
      </c>
      <c r="B610" s="63">
        <f t="shared" si="184"/>
        <v>200300</v>
      </c>
      <c r="C610" s="82">
        <f t="shared" si="180"/>
        <v>200310</v>
      </c>
      <c r="D610" s="83" t="s">
        <v>157</v>
      </c>
      <c r="E610" s="92" t="s">
        <v>99</v>
      </c>
      <c r="F610" s="85" t="s">
        <v>75</v>
      </c>
      <c r="G610" s="93" t="s">
        <v>26</v>
      </c>
      <c r="H610" s="2"/>
      <c r="I610" s="94">
        <v>6.5100000000002183</v>
      </c>
      <c r="J610" s="170"/>
      <c r="K610" s="170">
        <f t="shared" si="181"/>
        <v>0</v>
      </c>
      <c r="L610" s="184">
        <f t="shared" si="182"/>
        <v>0</v>
      </c>
      <c r="M610" s="2"/>
      <c r="N610" s="95"/>
      <c r="O610" s="2"/>
    </row>
    <row r="611" spans="1:15" ht="30" customHeight="1" outlineLevel="1" x14ac:dyDescent="0.2">
      <c r="A611" s="62" t="e">
        <f>#REF!+1</f>
        <v>#REF!</v>
      </c>
      <c r="B611" s="63">
        <f t="shared" si="184"/>
        <v>200300</v>
      </c>
      <c r="C611" s="96" t="s">
        <v>0</v>
      </c>
      <c r="D611" s="47">
        <f>C567</f>
        <v>200000</v>
      </c>
      <c r="E611" s="48" t="s">
        <v>13</v>
      </c>
      <c r="F611" s="97">
        <f>B611</f>
        <v>200300</v>
      </c>
      <c r="G611" s="15"/>
      <c r="H611" s="3"/>
      <c r="I611" s="52" t="s">
        <v>0</v>
      </c>
      <c r="J611" s="171"/>
      <c r="K611" s="171">
        <f>SUMIF(B$9:B610,B611,K$9:K610)</f>
        <v>0</v>
      </c>
      <c r="L611" s="185">
        <f t="shared" si="182"/>
        <v>0</v>
      </c>
      <c r="N611" s="98"/>
      <c r="O611" s="3"/>
    </row>
    <row r="612" spans="1:15" ht="8.1" customHeight="1" outlineLevel="1" x14ac:dyDescent="0.2">
      <c r="A612" s="62" t="e">
        <f>A598+1</f>
        <v>#REF!</v>
      </c>
      <c r="C612" s="82" t="s">
        <v>0</v>
      </c>
      <c r="D612" s="83"/>
      <c r="E612" s="84" t="s">
        <v>28</v>
      </c>
      <c r="F612" s="85"/>
      <c r="G612" s="86"/>
      <c r="I612" s="87" t="s">
        <v>0</v>
      </c>
      <c r="J612" s="170"/>
      <c r="K612" s="170"/>
      <c r="L612" s="186"/>
      <c r="N612" s="95"/>
    </row>
    <row r="613" spans="1:15" s="91" customFormat="1" ht="30" customHeight="1" outlineLevel="1" x14ac:dyDescent="0.25">
      <c r="A613" s="62" t="e">
        <f>#REF!+1</f>
        <v>#REF!</v>
      </c>
      <c r="B613" s="89">
        <f>C613</f>
        <v>200400</v>
      </c>
      <c r="C613" s="90">
        <f>C600+100</f>
        <v>200400</v>
      </c>
      <c r="D613" s="43" t="s">
        <v>0</v>
      </c>
      <c r="E613" s="44" t="s">
        <v>0</v>
      </c>
      <c r="F613" s="49" t="s">
        <v>339</v>
      </c>
      <c r="G613" s="45"/>
      <c r="H613" s="1"/>
      <c r="I613" s="51" t="s">
        <v>0</v>
      </c>
      <c r="J613" s="175"/>
      <c r="K613" s="175"/>
      <c r="L613" s="187"/>
      <c r="M613" s="1"/>
      <c r="N613" s="46"/>
      <c r="O613" s="1"/>
    </row>
    <row r="614" spans="1:15" ht="60" outlineLevel="2" x14ac:dyDescent="0.2">
      <c r="A614" s="62" t="e">
        <f>#REF!+1</f>
        <v>#REF!</v>
      </c>
      <c r="B614" s="63">
        <f>B613</f>
        <v>200400</v>
      </c>
      <c r="C614" s="82">
        <f>C613+1</f>
        <v>200401</v>
      </c>
      <c r="D614" s="83" t="s">
        <v>157</v>
      </c>
      <c r="E614" s="92" t="s">
        <v>93</v>
      </c>
      <c r="F614" s="85" t="s">
        <v>94</v>
      </c>
      <c r="G614" s="93" t="s">
        <v>25</v>
      </c>
      <c r="I614" s="94">
        <v>1</v>
      </c>
      <c r="J614" s="170"/>
      <c r="K614" s="170">
        <f t="shared" ref="K614:K616" si="186">ROUND(J614*I614,2)</f>
        <v>0</v>
      </c>
      <c r="L614" s="184">
        <f>IFERROR(K614/$K$1021,0)</f>
        <v>0</v>
      </c>
      <c r="N614" s="111"/>
    </row>
    <row r="615" spans="1:15" ht="30" outlineLevel="2" x14ac:dyDescent="0.2">
      <c r="A615" s="62" t="e">
        <f>#REF!+1</f>
        <v>#REF!</v>
      </c>
      <c r="B615" s="63">
        <f>B613</f>
        <v>200400</v>
      </c>
      <c r="C615" s="82">
        <f t="shared" ref="C615:C616" si="187">C614+1</f>
        <v>200402</v>
      </c>
      <c r="D615" s="83" t="s">
        <v>90</v>
      </c>
      <c r="E615" s="180">
        <v>2402270</v>
      </c>
      <c r="F615" s="85" t="s">
        <v>469</v>
      </c>
      <c r="G615" s="93" t="s">
        <v>25</v>
      </c>
      <c r="I615" s="94">
        <v>0.5</v>
      </c>
      <c r="J615" s="170"/>
      <c r="K615" s="170">
        <f t="shared" si="186"/>
        <v>0</v>
      </c>
      <c r="L615" s="184">
        <f>IFERROR(K615/$K$1021,0)</f>
        <v>0</v>
      </c>
      <c r="N615" s="111"/>
    </row>
    <row r="616" spans="1:15" ht="30" outlineLevel="2" x14ac:dyDescent="0.2">
      <c r="A616" s="62" t="e">
        <f>#REF!+1</f>
        <v>#REF!</v>
      </c>
      <c r="B616" s="63">
        <f>B614</f>
        <v>200400</v>
      </c>
      <c r="C616" s="82">
        <f t="shared" si="187"/>
        <v>200403</v>
      </c>
      <c r="D616" s="83" t="s">
        <v>90</v>
      </c>
      <c r="E616" s="180">
        <v>3405260</v>
      </c>
      <c r="F616" s="85" t="s">
        <v>225</v>
      </c>
      <c r="G616" s="93" t="s">
        <v>25</v>
      </c>
      <c r="I616" s="94">
        <v>81</v>
      </c>
      <c r="J616" s="170"/>
      <c r="K616" s="170">
        <f t="shared" si="186"/>
        <v>0</v>
      </c>
      <c r="L616" s="184">
        <f>IFERROR(K616/$K$1021,0)</f>
        <v>0</v>
      </c>
      <c r="N616" s="111"/>
    </row>
    <row r="617" spans="1:15" ht="30" customHeight="1" outlineLevel="1" x14ac:dyDescent="0.2">
      <c r="A617" s="62" t="e">
        <f>#REF!+1</f>
        <v>#REF!</v>
      </c>
      <c r="B617" s="63">
        <f>B616</f>
        <v>200400</v>
      </c>
      <c r="C617" s="96" t="s">
        <v>0</v>
      </c>
      <c r="D617" s="47">
        <f>C567</f>
        <v>200000</v>
      </c>
      <c r="E617" s="48" t="s">
        <v>13</v>
      </c>
      <c r="F617" s="97">
        <f>B617</f>
        <v>200400</v>
      </c>
      <c r="G617" s="15"/>
      <c r="H617" s="3"/>
      <c r="I617" s="52" t="s">
        <v>0</v>
      </c>
      <c r="J617" s="171"/>
      <c r="K617" s="171">
        <f>SUMIF(B$9:B616,B617,K$9:K616)</f>
        <v>0</v>
      </c>
      <c r="L617" s="185">
        <f>IFERROR(K617/$K$1021,0)</f>
        <v>0</v>
      </c>
      <c r="N617" s="98"/>
      <c r="O617" s="3"/>
    </row>
    <row r="618" spans="1:15" ht="7.5" customHeight="1" outlineLevel="1" x14ac:dyDescent="0.2">
      <c r="A618" s="62" t="e">
        <f>A617+1</f>
        <v>#REF!</v>
      </c>
      <c r="C618" s="82" t="s">
        <v>0</v>
      </c>
      <c r="D618" s="83"/>
      <c r="E618" s="84" t="s">
        <v>28</v>
      </c>
      <c r="F618" s="85"/>
      <c r="G618" s="86"/>
      <c r="I618" s="87" t="s">
        <v>0</v>
      </c>
      <c r="J618" s="170"/>
      <c r="K618" s="170"/>
      <c r="L618" s="186"/>
      <c r="N618" s="88"/>
    </row>
    <row r="619" spans="1:15" ht="16.5" thickBot="1" x14ac:dyDescent="0.25">
      <c r="A619" s="62" t="e">
        <f>#REF!+1</f>
        <v>#REF!</v>
      </c>
      <c r="C619" s="99" t="s">
        <v>0</v>
      </c>
      <c r="D619" s="16">
        <f>F619</f>
        <v>200000</v>
      </c>
      <c r="E619" s="17" t="s">
        <v>20</v>
      </c>
      <c r="F619" s="100">
        <f>C567</f>
        <v>200000</v>
      </c>
      <c r="G619" s="18"/>
      <c r="H619" s="3"/>
      <c r="I619" s="53" t="s">
        <v>0</v>
      </c>
      <c r="J619" s="173"/>
      <c r="K619" s="173">
        <f>SUMIFS(K$9:K618,E$9:E618,"$",D$9:D618,D619)</f>
        <v>0</v>
      </c>
      <c r="L619" s="192">
        <f>IFERROR(K619/$K$1021,0)</f>
        <v>0</v>
      </c>
      <c r="N619" s="101"/>
      <c r="O619" s="3"/>
    </row>
    <row r="620" spans="1:15" ht="7.5" customHeight="1" thickBot="1" x14ac:dyDescent="0.25">
      <c r="A620" s="62" t="e">
        <f>A619+1</f>
        <v>#REF!</v>
      </c>
      <c r="C620" s="102"/>
      <c r="D620" s="103"/>
      <c r="E620" s="104"/>
      <c r="F620" s="105"/>
      <c r="G620" s="106"/>
      <c r="I620" s="107"/>
      <c r="J620" s="108"/>
      <c r="K620" s="108"/>
      <c r="L620" s="188"/>
      <c r="N620" s="110"/>
    </row>
    <row r="621" spans="1:15" ht="19.5" customHeight="1" x14ac:dyDescent="0.2">
      <c r="A621" s="62" t="e">
        <f>A612+1</f>
        <v>#REF!</v>
      </c>
      <c r="C621" s="80">
        <f>C567+10000</f>
        <v>210000</v>
      </c>
      <c r="D621" s="37" t="s">
        <v>0</v>
      </c>
      <c r="E621" s="38" t="s">
        <v>0</v>
      </c>
      <c r="F621" s="81" t="s">
        <v>282</v>
      </c>
      <c r="G621" s="39"/>
      <c r="H621" s="1"/>
      <c r="I621" s="50" t="s">
        <v>0</v>
      </c>
      <c r="J621" s="40"/>
      <c r="K621" s="40"/>
      <c r="L621" s="189"/>
      <c r="M621" s="1"/>
      <c r="N621" s="42"/>
      <c r="O621" s="1"/>
    </row>
    <row r="622" spans="1:15" ht="7.5" customHeight="1" x14ac:dyDescent="0.2">
      <c r="C622" s="82"/>
      <c r="D622" s="83"/>
      <c r="E622" s="84" t="s">
        <v>28</v>
      </c>
      <c r="F622" s="85"/>
      <c r="G622" s="86"/>
      <c r="I622" s="87" t="s">
        <v>0</v>
      </c>
      <c r="J622" s="166"/>
      <c r="K622" s="166"/>
      <c r="L622" s="190"/>
      <c r="N622" s="88"/>
    </row>
    <row r="623" spans="1:15" s="91" customFormat="1" ht="30" customHeight="1" outlineLevel="1" x14ac:dyDescent="0.25">
      <c r="A623" s="62" t="e">
        <f>A621+1</f>
        <v>#REF!</v>
      </c>
      <c r="B623" s="89">
        <f>C623</f>
        <v>210100</v>
      </c>
      <c r="C623" s="90">
        <f>C621+100</f>
        <v>210100</v>
      </c>
      <c r="D623" s="43" t="s">
        <v>0</v>
      </c>
      <c r="E623" s="44" t="s">
        <v>0</v>
      </c>
      <c r="F623" s="49" t="s">
        <v>340</v>
      </c>
      <c r="G623" s="45"/>
      <c r="H623" s="1"/>
      <c r="I623" s="51" t="s">
        <v>0</v>
      </c>
      <c r="J623" s="168"/>
      <c r="K623" s="168"/>
      <c r="L623" s="187"/>
      <c r="M623" s="1"/>
      <c r="N623" s="46"/>
      <c r="O623" s="1"/>
    </row>
    <row r="624" spans="1:15" ht="15" outlineLevel="2" x14ac:dyDescent="0.2">
      <c r="A624" s="62" t="e">
        <f>A623+1</f>
        <v>#REF!</v>
      </c>
      <c r="B624" s="63">
        <f>B623</f>
        <v>210100</v>
      </c>
      <c r="C624" s="82">
        <f t="shared" ref="C624" si="188">C623+1</f>
        <v>210101</v>
      </c>
      <c r="D624" s="83" t="s">
        <v>157</v>
      </c>
      <c r="E624" s="92" t="s">
        <v>385</v>
      </c>
      <c r="F624" s="85" t="s">
        <v>384</v>
      </c>
      <c r="G624" s="93" t="s">
        <v>25</v>
      </c>
      <c r="I624" s="94">
        <v>5519.97</v>
      </c>
      <c r="J624" s="170"/>
      <c r="K624" s="170">
        <f t="shared" ref="K624" si="189">ROUND(J624*I624,2)</f>
        <v>0</v>
      </c>
      <c r="L624" s="184">
        <f t="shared" ref="L624" si="190">IFERROR(K624/$K$1021,0)</f>
        <v>0</v>
      </c>
      <c r="N624" s="95"/>
    </row>
    <row r="625" spans="1:15" ht="30" customHeight="1" outlineLevel="1" x14ac:dyDescent="0.2">
      <c r="A625" s="62" t="e">
        <f>#REF!+1</f>
        <v>#REF!</v>
      </c>
      <c r="B625" s="63">
        <f>B624</f>
        <v>210100</v>
      </c>
      <c r="C625" s="96"/>
      <c r="D625" s="47">
        <f>C621</f>
        <v>210000</v>
      </c>
      <c r="E625" s="48" t="s">
        <v>13</v>
      </c>
      <c r="F625" s="97">
        <f>B625</f>
        <v>210100</v>
      </c>
      <c r="G625" s="15"/>
      <c r="H625" s="3"/>
      <c r="I625" s="52" t="s">
        <v>0</v>
      </c>
      <c r="J625" s="171"/>
      <c r="K625" s="171">
        <f>SUMIF(B$9:B624,B625,K$9:K624)</f>
        <v>0</v>
      </c>
      <c r="L625" s="185">
        <f>IFERROR(K625/$K$1021,0)</f>
        <v>0</v>
      </c>
      <c r="N625" s="98"/>
      <c r="O625" s="3"/>
    </row>
    <row r="626" spans="1:15" ht="7.5" customHeight="1" outlineLevel="1" x14ac:dyDescent="0.2">
      <c r="C626" s="82"/>
      <c r="D626" s="83"/>
      <c r="E626" s="84" t="s">
        <v>28</v>
      </c>
      <c r="F626" s="85"/>
      <c r="G626" s="86"/>
      <c r="I626" s="87" t="s">
        <v>0</v>
      </c>
      <c r="J626" s="170"/>
      <c r="K626" s="170"/>
      <c r="L626" s="186"/>
      <c r="N626" s="88"/>
    </row>
    <row r="627" spans="1:15" ht="16.5" thickBot="1" x14ac:dyDescent="0.25">
      <c r="A627" s="62" t="e">
        <f>#REF!+1</f>
        <v>#REF!</v>
      </c>
      <c r="B627" s="63">
        <f>B625</f>
        <v>210100</v>
      </c>
      <c r="C627" s="99" t="s">
        <v>0</v>
      </c>
      <c r="D627" s="16">
        <f>F627</f>
        <v>210000</v>
      </c>
      <c r="E627" s="17" t="s">
        <v>20</v>
      </c>
      <c r="F627" s="100">
        <f>C621</f>
        <v>210000</v>
      </c>
      <c r="G627" s="18"/>
      <c r="H627" s="3"/>
      <c r="I627" s="53" t="s">
        <v>0</v>
      </c>
      <c r="J627" s="173"/>
      <c r="K627" s="173">
        <f>SUMIFS(K$9:K626,E$9:E626,"$",D$9:D626,D627)</f>
        <v>0</v>
      </c>
      <c r="L627" s="192">
        <f>IFERROR(K627/$K$1021,0)</f>
        <v>0</v>
      </c>
      <c r="N627" s="101"/>
      <c r="O627" s="3"/>
    </row>
    <row r="628" spans="1:15" ht="7.5" customHeight="1" outlineLevel="1" thickBot="1" x14ac:dyDescent="0.25">
      <c r="A628" s="62" t="e">
        <f>#REF!+1</f>
        <v>#REF!</v>
      </c>
      <c r="C628" s="82" t="s">
        <v>0</v>
      </c>
      <c r="D628" s="83"/>
      <c r="E628" s="84" t="s">
        <v>28</v>
      </c>
      <c r="F628" s="85"/>
      <c r="G628" s="86"/>
      <c r="I628" s="87" t="s">
        <v>0</v>
      </c>
      <c r="J628" s="170"/>
      <c r="K628" s="170"/>
      <c r="L628" s="174"/>
      <c r="N628" s="95"/>
    </row>
    <row r="629" spans="1:15" ht="19.5" customHeight="1" x14ac:dyDescent="0.2">
      <c r="A629" s="62" t="e">
        <f>A620+1</f>
        <v>#REF!</v>
      </c>
      <c r="C629" s="80">
        <f>C621+10000</f>
        <v>220000</v>
      </c>
      <c r="D629" s="37" t="s">
        <v>0</v>
      </c>
      <c r="E629" s="38" t="s">
        <v>0</v>
      </c>
      <c r="F629" s="81" t="s">
        <v>477</v>
      </c>
      <c r="G629" s="39"/>
      <c r="H629" s="1"/>
      <c r="I629" s="50" t="s">
        <v>0</v>
      </c>
      <c r="J629" s="40"/>
      <c r="K629" s="40"/>
      <c r="L629" s="189"/>
      <c r="M629" s="1"/>
      <c r="N629" s="42"/>
      <c r="O629" s="1"/>
    </row>
    <row r="630" spans="1:15" ht="7.5" customHeight="1" x14ac:dyDescent="0.2">
      <c r="C630" s="82"/>
      <c r="D630" s="83"/>
      <c r="E630" s="84" t="s">
        <v>28</v>
      </c>
      <c r="F630" s="85"/>
      <c r="G630" s="86"/>
      <c r="I630" s="87" t="s">
        <v>0</v>
      </c>
      <c r="J630" s="166"/>
      <c r="K630" s="166"/>
      <c r="L630" s="190"/>
      <c r="N630" s="88"/>
    </row>
    <row r="631" spans="1:15" s="91" customFormat="1" ht="30" customHeight="1" outlineLevel="1" x14ac:dyDescent="0.25">
      <c r="A631" s="62" t="e">
        <f>A614+1</f>
        <v>#REF!</v>
      </c>
      <c r="B631" s="89">
        <f>C631</f>
        <v>220100</v>
      </c>
      <c r="C631" s="90">
        <f>C629+100</f>
        <v>220100</v>
      </c>
      <c r="D631" s="43" t="s">
        <v>0</v>
      </c>
      <c r="E631" s="44" t="s">
        <v>0</v>
      </c>
      <c r="F631" s="49" t="s">
        <v>644</v>
      </c>
      <c r="G631" s="45"/>
      <c r="H631" s="1"/>
      <c r="I631" s="51" t="s">
        <v>0</v>
      </c>
      <c r="J631" s="168"/>
      <c r="K631" s="168"/>
      <c r="L631" s="187"/>
      <c r="M631" s="1"/>
      <c r="N631" s="46"/>
      <c r="O631" s="1"/>
    </row>
    <row r="632" spans="1:15" ht="15" outlineLevel="2" x14ac:dyDescent="0.2">
      <c r="A632" s="62" t="e">
        <f>A615+1</f>
        <v>#REF!</v>
      </c>
      <c r="B632" s="63">
        <f>B631</f>
        <v>220100</v>
      </c>
      <c r="C632" s="82">
        <f>C631+1</f>
        <v>220101</v>
      </c>
      <c r="D632" s="83" t="s">
        <v>91</v>
      </c>
      <c r="E632" s="92"/>
      <c r="F632" s="85" t="s">
        <v>631</v>
      </c>
      <c r="G632" s="93" t="s">
        <v>24</v>
      </c>
      <c r="I632" s="94">
        <v>1</v>
      </c>
      <c r="J632" s="170"/>
      <c r="K632" s="170">
        <f t="shared" ref="K632:K643" si="191">ROUND(J632*I632,2)</f>
        <v>0</v>
      </c>
      <c r="L632" s="184">
        <f t="shared" ref="L632:L644" si="192">IFERROR(K632/$K$1021,0)</f>
        <v>0</v>
      </c>
      <c r="N632" s="95"/>
    </row>
    <row r="633" spans="1:15" ht="15" outlineLevel="2" x14ac:dyDescent="0.2">
      <c r="A633" s="62" t="e">
        <f t="shared" ref="A633:A643" si="193">A604+1</f>
        <v>#REF!</v>
      </c>
      <c r="B633" s="63">
        <f>B632</f>
        <v>220100</v>
      </c>
      <c r="C633" s="82">
        <f>C632+1</f>
        <v>220102</v>
      </c>
      <c r="D633" s="83" t="s">
        <v>91</v>
      </c>
      <c r="E633" s="92"/>
      <c r="F633" s="85" t="s">
        <v>632</v>
      </c>
      <c r="G633" s="93" t="s">
        <v>24</v>
      </c>
      <c r="I633" s="94">
        <v>1</v>
      </c>
      <c r="J633" s="170"/>
      <c r="K633" s="170">
        <f t="shared" si="191"/>
        <v>0</v>
      </c>
      <c r="L633" s="184">
        <f t="shared" si="192"/>
        <v>0</v>
      </c>
      <c r="N633" s="95"/>
    </row>
    <row r="634" spans="1:15" ht="15" outlineLevel="2" x14ac:dyDescent="0.2">
      <c r="A634" s="62" t="e">
        <f t="shared" si="193"/>
        <v>#REF!</v>
      </c>
      <c r="B634" s="63">
        <f t="shared" ref="B634:B643" si="194">B633</f>
        <v>220100</v>
      </c>
      <c r="C634" s="82">
        <f t="shared" ref="C634:C643" si="195">C633+1</f>
        <v>220103</v>
      </c>
      <c r="D634" s="83" t="s">
        <v>91</v>
      </c>
      <c r="E634" s="92"/>
      <c r="F634" s="85" t="s">
        <v>633</v>
      </c>
      <c r="G634" s="93" t="s">
        <v>24</v>
      </c>
      <c r="I634" s="94">
        <v>1</v>
      </c>
      <c r="J634" s="170"/>
      <c r="K634" s="170">
        <f t="shared" si="191"/>
        <v>0</v>
      </c>
      <c r="L634" s="184">
        <f t="shared" si="192"/>
        <v>0</v>
      </c>
      <c r="N634" s="95"/>
    </row>
    <row r="635" spans="1:15" ht="15" outlineLevel="2" x14ac:dyDescent="0.2">
      <c r="A635" s="62" t="e">
        <f t="shared" si="193"/>
        <v>#REF!</v>
      </c>
      <c r="B635" s="63">
        <f t="shared" si="194"/>
        <v>220100</v>
      </c>
      <c r="C635" s="82">
        <f t="shared" si="195"/>
        <v>220104</v>
      </c>
      <c r="D635" s="83" t="s">
        <v>91</v>
      </c>
      <c r="E635" s="92"/>
      <c r="F635" s="85" t="s">
        <v>634</v>
      </c>
      <c r="G635" s="93" t="s">
        <v>24</v>
      </c>
      <c r="I635" s="94">
        <v>1</v>
      </c>
      <c r="J635" s="170"/>
      <c r="K635" s="170">
        <f t="shared" si="191"/>
        <v>0</v>
      </c>
      <c r="L635" s="184">
        <f t="shared" si="192"/>
        <v>0</v>
      </c>
      <c r="N635" s="95"/>
    </row>
    <row r="636" spans="1:15" ht="15" outlineLevel="2" x14ac:dyDescent="0.2">
      <c r="A636" s="62" t="e">
        <f t="shared" si="193"/>
        <v>#REF!</v>
      </c>
      <c r="B636" s="63">
        <f t="shared" si="194"/>
        <v>220100</v>
      </c>
      <c r="C636" s="82">
        <f t="shared" si="195"/>
        <v>220105</v>
      </c>
      <c r="D636" s="83" t="s">
        <v>91</v>
      </c>
      <c r="E636" s="92"/>
      <c r="F636" s="85" t="s">
        <v>635</v>
      </c>
      <c r="G636" s="93" t="s">
        <v>24</v>
      </c>
      <c r="I636" s="94">
        <v>1</v>
      </c>
      <c r="J636" s="170"/>
      <c r="K636" s="170">
        <f t="shared" si="191"/>
        <v>0</v>
      </c>
      <c r="L636" s="184">
        <f t="shared" si="192"/>
        <v>0</v>
      </c>
      <c r="N636" s="95"/>
    </row>
    <row r="637" spans="1:15" ht="15" outlineLevel="2" x14ac:dyDescent="0.2">
      <c r="A637" s="62" t="e">
        <f t="shared" si="193"/>
        <v>#REF!</v>
      </c>
      <c r="B637" s="63">
        <f t="shared" si="194"/>
        <v>220100</v>
      </c>
      <c r="C637" s="82">
        <f t="shared" si="195"/>
        <v>220106</v>
      </c>
      <c r="D637" s="83" t="s">
        <v>91</v>
      </c>
      <c r="E637" s="92"/>
      <c r="F637" s="85" t="s">
        <v>636</v>
      </c>
      <c r="G637" s="93" t="s">
        <v>24</v>
      </c>
      <c r="I637" s="94">
        <v>1</v>
      </c>
      <c r="J637" s="170"/>
      <c r="K637" s="170">
        <f t="shared" si="191"/>
        <v>0</v>
      </c>
      <c r="L637" s="184">
        <f t="shared" si="192"/>
        <v>0</v>
      </c>
      <c r="N637" s="95"/>
    </row>
    <row r="638" spans="1:15" ht="15" outlineLevel="2" x14ac:dyDescent="0.2">
      <c r="A638" s="62" t="e">
        <f t="shared" si="193"/>
        <v>#REF!</v>
      </c>
      <c r="B638" s="63">
        <f t="shared" si="194"/>
        <v>220100</v>
      </c>
      <c r="C638" s="82">
        <f t="shared" si="195"/>
        <v>220107</v>
      </c>
      <c r="D638" s="83" t="s">
        <v>91</v>
      </c>
      <c r="E638" s="92"/>
      <c r="F638" s="85" t="s">
        <v>637</v>
      </c>
      <c r="G638" s="93" t="s">
        <v>24</v>
      </c>
      <c r="I638" s="94">
        <v>1</v>
      </c>
      <c r="J638" s="170"/>
      <c r="K638" s="170">
        <f t="shared" si="191"/>
        <v>0</v>
      </c>
      <c r="L638" s="184">
        <f t="shared" si="192"/>
        <v>0</v>
      </c>
      <c r="N638" s="95"/>
    </row>
    <row r="639" spans="1:15" ht="15" outlineLevel="2" x14ac:dyDescent="0.2">
      <c r="A639" s="62" t="e">
        <f t="shared" si="193"/>
        <v>#REF!</v>
      </c>
      <c r="B639" s="63">
        <f t="shared" si="194"/>
        <v>220100</v>
      </c>
      <c r="C639" s="82">
        <f t="shared" si="195"/>
        <v>220108</v>
      </c>
      <c r="D639" s="83" t="s">
        <v>91</v>
      </c>
      <c r="E639" s="92"/>
      <c r="F639" s="85" t="s">
        <v>638</v>
      </c>
      <c r="G639" s="93" t="s">
        <v>24</v>
      </c>
      <c r="I639" s="94">
        <v>1</v>
      </c>
      <c r="J639" s="170"/>
      <c r="K639" s="170">
        <f t="shared" si="191"/>
        <v>0</v>
      </c>
      <c r="L639" s="184">
        <f t="shared" si="192"/>
        <v>0</v>
      </c>
      <c r="N639" s="95"/>
    </row>
    <row r="640" spans="1:15" ht="15" outlineLevel="2" x14ac:dyDescent="0.2">
      <c r="A640" s="62" t="e">
        <f t="shared" si="193"/>
        <v>#REF!</v>
      </c>
      <c r="B640" s="63">
        <f t="shared" si="194"/>
        <v>220100</v>
      </c>
      <c r="C640" s="82">
        <f t="shared" si="195"/>
        <v>220109</v>
      </c>
      <c r="D640" s="83" t="s">
        <v>91</v>
      </c>
      <c r="E640" s="92"/>
      <c r="F640" s="85" t="s">
        <v>639</v>
      </c>
      <c r="G640" s="93" t="s">
        <v>24</v>
      </c>
      <c r="I640" s="94">
        <v>1</v>
      </c>
      <c r="J640" s="170"/>
      <c r="K640" s="170">
        <f t="shared" si="191"/>
        <v>0</v>
      </c>
      <c r="L640" s="184">
        <f t="shared" si="192"/>
        <v>0</v>
      </c>
      <c r="N640" s="95"/>
    </row>
    <row r="641" spans="1:15" ht="15" outlineLevel="2" x14ac:dyDescent="0.2">
      <c r="A641" s="62" t="e">
        <f t="shared" si="193"/>
        <v>#REF!</v>
      </c>
      <c r="B641" s="63">
        <f t="shared" si="194"/>
        <v>220100</v>
      </c>
      <c r="C641" s="82">
        <f t="shared" si="195"/>
        <v>220110</v>
      </c>
      <c r="D641" s="83" t="s">
        <v>91</v>
      </c>
      <c r="E641" s="92"/>
      <c r="F641" s="85" t="s">
        <v>640</v>
      </c>
      <c r="G641" s="93" t="s">
        <v>24</v>
      </c>
      <c r="I641" s="94">
        <v>1</v>
      </c>
      <c r="J641" s="170"/>
      <c r="K641" s="170">
        <f t="shared" si="191"/>
        <v>0</v>
      </c>
      <c r="L641" s="184">
        <f t="shared" si="192"/>
        <v>0</v>
      </c>
      <c r="N641" s="95"/>
    </row>
    <row r="642" spans="1:15" ht="15" outlineLevel="2" x14ac:dyDescent="0.2">
      <c r="A642" s="62" t="e">
        <f t="shared" si="193"/>
        <v>#REF!</v>
      </c>
      <c r="B642" s="63">
        <f t="shared" si="194"/>
        <v>220100</v>
      </c>
      <c r="C642" s="82">
        <f t="shared" si="195"/>
        <v>220111</v>
      </c>
      <c r="D642" s="83" t="s">
        <v>91</v>
      </c>
      <c r="E642" s="92"/>
      <c r="F642" s="85" t="s">
        <v>641</v>
      </c>
      <c r="G642" s="93" t="s">
        <v>24</v>
      </c>
      <c r="I642" s="94">
        <v>1</v>
      </c>
      <c r="J642" s="170"/>
      <c r="K642" s="170">
        <f t="shared" si="191"/>
        <v>0</v>
      </c>
      <c r="L642" s="184">
        <f t="shared" si="192"/>
        <v>0</v>
      </c>
      <c r="N642" s="95"/>
    </row>
    <row r="643" spans="1:15" ht="15" outlineLevel="2" x14ac:dyDescent="0.2">
      <c r="A643" s="62" t="e">
        <f t="shared" si="193"/>
        <v>#REF!</v>
      </c>
      <c r="B643" s="63">
        <f t="shared" si="194"/>
        <v>220100</v>
      </c>
      <c r="C643" s="82">
        <f t="shared" si="195"/>
        <v>220112</v>
      </c>
      <c r="D643" s="83" t="s">
        <v>91</v>
      </c>
      <c r="E643" s="92"/>
      <c r="F643" s="85" t="s">
        <v>642</v>
      </c>
      <c r="G643" s="93" t="s">
        <v>24</v>
      </c>
      <c r="I643" s="94">
        <v>1</v>
      </c>
      <c r="J643" s="170"/>
      <c r="K643" s="170">
        <f t="shared" si="191"/>
        <v>0</v>
      </c>
      <c r="L643" s="184">
        <f t="shared" si="192"/>
        <v>0</v>
      </c>
      <c r="N643" s="95"/>
    </row>
    <row r="644" spans="1:15" ht="30" customHeight="1" outlineLevel="1" x14ac:dyDescent="0.2">
      <c r="A644" s="62" t="e">
        <f>#REF!+1</f>
        <v>#REF!</v>
      </c>
      <c r="B644" s="63">
        <f>B643</f>
        <v>220100</v>
      </c>
      <c r="C644" s="96"/>
      <c r="D644" s="47">
        <f>C629</f>
        <v>220000</v>
      </c>
      <c r="E644" s="48" t="s">
        <v>13</v>
      </c>
      <c r="F644" s="97">
        <f>B644</f>
        <v>220100</v>
      </c>
      <c r="G644" s="15"/>
      <c r="H644" s="3"/>
      <c r="I644" s="52" t="s">
        <v>0</v>
      </c>
      <c r="J644" s="171"/>
      <c r="K644" s="171">
        <f>SUMIF(B$9:B643,B644,K$9:K643)</f>
        <v>0</v>
      </c>
      <c r="L644" s="185">
        <f t="shared" si="192"/>
        <v>0</v>
      </c>
      <c r="N644" s="98"/>
      <c r="O644" s="3"/>
    </row>
    <row r="645" spans="1:15" ht="7.5" customHeight="1" outlineLevel="1" x14ac:dyDescent="0.2">
      <c r="C645" s="82"/>
      <c r="D645" s="83"/>
      <c r="E645" s="84" t="s">
        <v>28</v>
      </c>
      <c r="F645" s="85"/>
      <c r="G645" s="86"/>
      <c r="I645" s="87" t="s">
        <v>0</v>
      </c>
      <c r="J645" s="170"/>
      <c r="K645" s="170"/>
      <c r="L645" s="186"/>
      <c r="N645" s="88"/>
    </row>
    <row r="646" spans="1:15" s="91" customFormat="1" ht="30" customHeight="1" outlineLevel="1" x14ac:dyDescent="0.25">
      <c r="A646" s="62" t="e">
        <f>A584+1</f>
        <v>#REF!</v>
      </c>
      <c r="B646" s="89">
        <f>C646</f>
        <v>220200</v>
      </c>
      <c r="C646" s="90">
        <f>C631+100</f>
        <v>220200</v>
      </c>
      <c r="D646" s="43" t="s">
        <v>0</v>
      </c>
      <c r="E646" s="44" t="s">
        <v>0</v>
      </c>
      <c r="F646" s="49" t="s">
        <v>643</v>
      </c>
      <c r="G646" s="45"/>
      <c r="H646" s="1"/>
      <c r="I646" s="51" t="s">
        <v>0</v>
      </c>
      <c r="J646" s="168"/>
      <c r="K646" s="168"/>
      <c r="L646" s="187"/>
      <c r="M646" s="1"/>
      <c r="N646" s="46"/>
      <c r="O646" s="1"/>
    </row>
    <row r="647" spans="1:15" ht="15" outlineLevel="2" x14ac:dyDescent="0.2">
      <c r="A647" s="62" t="e">
        <f>A585+1</f>
        <v>#REF!</v>
      </c>
      <c r="B647" s="63">
        <f>B646</f>
        <v>220200</v>
      </c>
      <c r="C647" s="82">
        <f>C646+1</f>
        <v>220201</v>
      </c>
      <c r="D647" s="83" t="s">
        <v>91</v>
      </c>
      <c r="E647" s="92"/>
      <c r="F647" s="85" t="s">
        <v>646</v>
      </c>
      <c r="G647" s="93" t="s">
        <v>51</v>
      </c>
      <c r="I647" s="94">
        <v>500</v>
      </c>
      <c r="J647" s="170"/>
      <c r="K647" s="170">
        <f t="shared" ref="K647:K658" si="196">ROUND(J647*I647,2)</f>
        <v>0</v>
      </c>
      <c r="L647" s="184">
        <f t="shared" ref="L647:L659" si="197">IFERROR(K647/$K$1021,0)</f>
        <v>0</v>
      </c>
      <c r="N647" s="95"/>
    </row>
    <row r="648" spans="1:15" ht="15" outlineLevel="2" x14ac:dyDescent="0.2">
      <c r="A648" s="62" t="e">
        <f t="shared" ref="A648:A658" si="198">A574+1</f>
        <v>#REF!</v>
      </c>
      <c r="B648" s="63">
        <f>B647</f>
        <v>220200</v>
      </c>
      <c r="C648" s="82">
        <f>C647+1</f>
        <v>220202</v>
      </c>
      <c r="D648" s="83" t="s">
        <v>91</v>
      </c>
      <c r="E648" s="92"/>
      <c r="F648" s="85" t="s">
        <v>647</v>
      </c>
      <c r="G648" s="93" t="s">
        <v>53</v>
      </c>
      <c r="I648" s="94">
        <v>215</v>
      </c>
      <c r="J648" s="170"/>
      <c r="K648" s="170">
        <f t="shared" si="196"/>
        <v>0</v>
      </c>
      <c r="L648" s="184">
        <f t="shared" si="197"/>
        <v>0</v>
      </c>
      <c r="N648" s="95"/>
    </row>
    <row r="649" spans="1:15" ht="15" outlineLevel="2" x14ac:dyDescent="0.2">
      <c r="A649" s="62" t="e">
        <f t="shared" si="198"/>
        <v>#REF!</v>
      </c>
      <c r="B649" s="63">
        <f t="shared" ref="B649:B657" si="199">B648</f>
        <v>220200</v>
      </c>
      <c r="C649" s="82">
        <f t="shared" ref="C649:C657" si="200">C648+1</f>
        <v>220203</v>
      </c>
      <c r="D649" s="83" t="s">
        <v>91</v>
      </c>
      <c r="E649" s="92"/>
      <c r="F649" s="85" t="s">
        <v>648</v>
      </c>
      <c r="G649" s="93" t="s">
        <v>24</v>
      </c>
      <c r="I649" s="94">
        <v>600</v>
      </c>
      <c r="J649" s="170"/>
      <c r="K649" s="170">
        <f t="shared" si="196"/>
        <v>0</v>
      </c>
      <c r="L649" s="184">
        <f t="shared" si="197"/>
        <v>0</v>
      </c>
      <c r="N649" s="95"/>
    </row>
    <row r="650" spans="1:15" ht="15" outlineLevel="2" x14ac:dyDescent="0.2">
      <c r="A650" s="62" t="e">
        <f t="shared" si="198"/>
        <v>#REF!</v>
      </c>
      <c r="B650" s="63">
        <f t="shared" si="199"/>
        <v>220200</v>
      </c>
      <c r="C650" s="82">
        <f t="shared" si="200"/>
        <v>220204</v>
      </c>
      <c r="D650" s="83" t="s">
        <v>91</v>
      </c>
      <c r="E650" s="92"/>
      <c r="F650" s="85" t="s">
        <v>649</v>
      </c>
      <c r="G650" s="93" t="s">
        <v>24</v>
      </c>
      <c r="I650" s="94">
        <v>360</v>
      </c>
      <c r="J650" s="170"/>
      <c r="K650" s="170">
        <f t="shared" si="196"/>
        <v>0</v>
      </c>
      <c r="L650" s="184">
        <f t="shared" si="197"/>
        <v>0</v>
      </c>
      <c r="N650" s="95"/>
    </row>
    <row r="651" spans="1:15" ht="15" outlineLevel="2" x14ac:dyDescent="0.2">
      <c r="A651" s="62" t="e">
        <f t="shared" si="198"/>
        <v>#REF!</v>
      </c>
      <c r="B651" s="63">
        <f t="shared" si="199"/>
        <v>220200</v>
      </c>
      <c r="C651" s="82">
        <f t="shared" si="200"/>
        <v>220205</v>
      </c>
      <c r="D651" s="83" t="s">
        <v>91</v>
      </c>
      <c r="E651" s="92"/>
      <c r="F651" s="85" t="s">
        <v>650</v>
      </c>
      <c r="G651" s="93" t="s">
        <v>53</v>
      </c>
      <c r="I651" s="94">
        <v>100</v>
      </c>
      <c r="J651" s="170"/>
      <c r="K651" s="170">
        <f t="shared" si="196"/>
        <v>0</v>
      </c>
      <c r="L651" s="184">
        <f t="shared" si="197"/>
        <v>0</v>
      </c>
      <c r="N651" s="95"/>
    </row>
    <row r="652" spans="1:15" ht="15" outlineLevel="2" x14ac:dyDescent="0.2">
      <c r="A652" s="62" t="e">
        <f t="shared" si="198"/>
        <v>#REF!</v>
      </c>
      <c r="B652" s="63">
        <f t="shared" si="199"/>
        <v>220200</v>
      </c>
      <c r="C652" s="82">
        <f t="shared" si="200"/>
        <v>220206</v>
      </c>
      <c r="D652" s="83" t="s">
        <v>91</v>
      </c>
      <c r="E652" s="92"/>
      <c r="F652" s="85" t="s">
        <v>651</v>
      </c>
      <c r="G652" s="93" t="s">
        <v>24</v>
      </c>
      <c r="I652" s="94">
        <v>2200</v>
      </c>
      <c r="J652" s="170"/>
      <c r="K652" s="170">
        <f t="shared" si="196"/>
        <v>0</v>
      </c>
      <c r="L652" s="184">
        <f t="shared" si="197"/>
        <v>0</v>
      </c>
      <c r="N652" s="95"/>
    </row>
    <row r="653" spans="1:15" ht="15" outlineLevel="2" x14ac:dyDescent="0.2">
      <c r="A653" s="62" t="e">
        <f t="shared" si="198"/>
        <v>#REF!</v>
      </c>
      <c r="B653" s="63">
        <f t="shared" si="199"/>
        <v>220200</v>
      </c>
      <c r="C653" s="82">
        <f t="shared" si="200"/>
        <v>220207</v>
      </c>
      <c r="D653" s="83" t="s">
        <v>91</v>
      </c>
      <c r="E653" s="92"/>
      <c r="F653" s="85" t="s">
        <v>652</v>
      </c>
      <c r="G653" s="93" t="s">
        <v>24</v>
      </c>
      <c r="I653" s="94">
        <v>300</v>
      </c>
      <c r="J653" s="170"/>
      <c r="K653" s="170">
        <f t="shared" si="196"/>
        <v>0</v>
      </c>
      <c r="L653" s="184">
        <f t="shared" si="197"/>
        <v>0</v>
      </c>
      <c r="N653" s="95"/>
    </row>
    <row r="654" spans="1:15" ht="15" outlineLevel="2" x14ac:dyDescent="0.2">
      <c r="A654" s="62" t="e">
        <f t="shared" si="198"/>
        <v>#REF!</v>
      </c>
      <c r="B654" s="63">
        <f t="shared" si="199"/>
        <v>220200</v>
      </c>
      <c r="C654" s="82">
        <f t="shared" si="200"/>
        <v>220208</v>
      </c>
      <c r="D654" s="83" t="s">
        <v>91</v>
      </c>
      <c r="E654" s="92"/>
      <c r="F654" s="85" t="s">
        <v>653</v>
      </c>
      <c r="G654" s="93" t="s">
        <v>294</v>
      </c>
      <c r="I654" s="94">
        <v>1</v>
      </c>
      <c r="J654" s="170"/>
      <c r="K654" s="170">
        <f t="shared" si="196"/>
        <v>0</v>
      </c>
      <c r="L654" s="184">
        <f t="shared" si="197"/>
        <v>0</v>
      </c>
      <c r="N654" s="95"/>
    </row>
    <row r="655" spans="1:15" ht="15" outlineLevel="2" x14ac:dyDescent="0.2">
      <c r="A655" s="62" t="e">
        <f t="shared" si="198"/>
        <v>#REF!</v>
      </c>
      <c r="B655" s="63">
        <f t="shared" si="199"/>
        <v>220200</v>
      </c>
      <c r="C655" s="82">
        <f t="shared" si="200"/>
        <v>220209</v>
      </c>
      <c r="D655" s="83" t="s">
        <v>91</v>
      </c>
      <c r="E655" s="92"/>
      <c r="F655" s="85" t="s">
        <v>654</v>
      </c>
      <c r="G655" s="93" t="s">
        <v>294</v>
      </c>
      <c r="I655" s="94">
        <v>3</v>
      </c>
      <c r="J655" s="170"/>
      <c r="K655" s="170">
        <f t="shared" si="196"/>
        <v>0</v>
      </c>
      <c r="L655" s="184">
        <f t="shared" si="197"/>
        <v>0</v>
      </c>
      <c r="N655" s="95"/>
    </row>
    <row r="656" spans="1:15" ht="15" outlineLevel="2" x14ac:dyDescent="0.2">
      <c r="A656" s="62" t="e">
        <f t="shared" si="198"/>
        <v>#REF!</v>
      </c>
      <c r="B656" s="63">
        <f t="shared" si="199"/>
        <v>220200</v>
      </c>
      <c r="C656" s="82">
        <f t="shared" si="200"/>
        <v>220210</v>
      </c>
      <c r="D656" s="83" t="s">
        <v>91</v>
      </c>
      <c r="E656" s="92"/>
      <c r="F656" s="85" t="s">
        <v>655</v>
      </c>
      <c r="G656" s="93" t="s">
        <v>645</v>
      </c>
      <c r="I656" s="94">
        <v>1</v>
      </c>
      <c r="J656" s="170"/>
      <c r="K656" s="170">
        <f t="shared" si="196"/>
        <v>0</v>
      </c>
      <c r="L656" s="184">
        <f t="shared" si="197"/>
        <v>0</v>
      </c>
      <c r="N656" s="95"/>
    </row>
    <row r="657" spans="1:15" ht="15" outlineLevel="2" x14ac:dyDescent="0.2">
      <c r="A657" s="62">
        <f t="shared" si="198"/>
        <v>1</v>
      </c>
      <c r="B657" s="63">
        <f t="shared" si="199"/>
        <v>220200</v>
      </c>
      <c r="C657" s="82">
        <f t="shared" si="200"/>
        <v>220211</v>
      </c>
      <c r="D657" s="83" t="s">
        <v>91</v>
      </c>
      <c r="E657" s="92"/>
      <c r="F657" s="85" t="s">
        <v>656</v>
      </c>
      <c r="G657" s="93" t="s">
        <v>24</v>
      </c>
      <c r="I657" s="94">
        <v>1</v>
      </c>
      <c r="J657" s="170"/>
      <c r="K657" s="170">
        <f t="shared" si="196"/>
        <v>0</v>
      </c>
      <c r="L657" s="184">
        <f t="shared" si="197"/>
        <v>0</v>
      </c>
      <c r="N657" s="95"/>
    </row>
    <row r="658" spans="1:15" ht="15" outlineLevel="2" x14ac:dyDescent="0.2">
      <c r="A658" s="62" t="e">
        <f t="shared" si="198"/>
        <v>#REF!</v>
      </c>
      <c r="B658" s="63">
        <f>B657</f>
        <v>220200</v>
      </c>
      <c r="C658" s="82">
        <f>C657+1</f>
        <v>220212</v>
      </c>
      <c r="D658" s="83" t="s">
        <v>91</v>
      </c>
      <c r="E658" s="92"/>
      <c r="F658" s="85" t="s">
        <v>657</v>
      </c>
      <c r="G658" s="93" t="s">
        <v>24</v>
      </c>
      <c r="I658" s="94">
        <v>10</v>
      </c>
      <c r="J658" s="170"/>
      <c r="K658" s="170">
        <f t="shared" si="196"/>
        <v>0</v>
      </c>
      <c r="L658" s="184">
        <f t="shared" si="197"/>
        <v>0</v>
      </c>
      <c r="N658" s="95"/>
    </row>
    <row r="659" spans="1:15" ht="30" customHeight="1" outlineLevel="1" x14ac:dyDescent="0.2">
      <c r="A659" s="62" t="e">
        <f>#REF!+1</f>
        <v>#REF!</v>
      </c>
      <c r="B659" s="63">
        <f>B658</f>
        <v>220200</v>
      </c>
      <c r="C659" s="96"/>
      <c r="D659" s="47">
        <f>C629</f>
        <v>220000</v>
      </c>
      <c r="E659" s="48" t="s">
        <v>13</v>
      </c>
      <c r="F659" s="97">
        <f>B659</f>
        <v>220200</v>
      </c>
      <c r="G659" s="15"/>
      <c r="H659" s="3"/>
      <c r="I659" s="52" t="s">
        <v>0</v>
      </c>
      <c r="J659" s="171"/>
      <c r="K659" s="171">
        <f>SUMIF(B$9:B658,B659,K$9:K658)</f>
        <v>0</v>
      </c>
      <c r="L659" s="185">
        <f t="shared" si="197"/>
        <v>0</v>
      </c>
      <c r="N659" s="98"/>
      <c r="O659" s="3"/>
    </row>
    <row r="660" spans="1:15" ht="7.5" customHeight="1" outlineLevel="1" x14ac:dyDescent="0.2">
      <c r="C660" s="82"/>
      <c r="D660" s="83"/>
      <c r="E660" s="84" t="s">
        <v>28</v>
      </c>
      <c r="F660" s="85"/>
      <c r="G660" s="86"/>
      <c r="I660" s="87" t="s">
        <v>0</v>
      </c>
      <c r="J660" s="170"/>
      <c r="K660" s="170"/>
      <c r="L660" s="186"/>
      <c r="N660" s="88"/>
    </row>
    <row r="661" spans="1:15" s="91" customFormat="1" ht="30" customHeight="1" outlineLevel="1" x14ac:dyDescent="0.25">
      <c r="A661" s="62">
        <f>A599+1</f>
        <v>1</v>
      </c>
      <c r="B661" s="89">
        <f>C661</f>
        <v>220300</v>
      </c>
      <c r="C661" s="90">
        <f>C646+100</f>
        <v>220300</v>
      </c>
      <c r="D661" s="43" t="s">
        <v>0</v>
      </c>
      <c r="E661" s="44" t="s">
        <v>0</v>
      </c>
      <c r="F661" s="49" t="s">
        <v>658</v>
      </c>
      <c r="G661" s="45"/>
      <c r="H661" s="1"/>
      <c r="I661" s="51" t="s">
        <v>0</v>
      </c>
      <c r="J661" s="168"/>
      <c r="K661" s="168"/>
      <c r="L661" s="187"/>
      <c r="M661" s="1"/>
      <c r="N661" s="46"/>
      <c r="O661" s="1"/>
    </row>
    <row r="662" spans="1:15" ht="15" outlineLevel="2" x14ac:dyDescent="0.2">
      <c r="A662" s="62" t="e">
        <f>A600+1</f>
        <v>#REF!</v>
      </c>
      <c r="B662" s="63">
        <f>B661</f>
        <v>220300</v>
      </c>
      <c r="C662" s="82">
        <f>C661+1</f>
        <v>220301</v>
      </c>
      <c r="D662" s="83" t="s">
        <v>91</v>
      </c>
      <c r="E662" s="92"/>
      <c r="F662" s="85" t="s">
        <v>659</v>
      </c>
      <c r="G662" s="93" t="s">
        <v>53</v>
      </c>
      <c r="I662" s="94">
        <v>47</v>
      </c>
      <c r="J662" s="170"/>
      <c r="K662" s="170">
        <f t="shared" ref="K662:K689" si="201">ROUND(J662*I662,2)</f>
        <v>0</v>
      </c>
      <c r="L662" s="184">
        <f t="shared" ref="L662:L690" si="202">IFERROR(K662/$K$1021,0)</f>
        <v>0</v>
      </c>
      <c r="N662" s="95"/>
    </row>
    <row r="663" spans="1:15" ht="15" outlineLevel="2" x14ac:dyDescent="0.2">
      <c r="A663" s="62" t="e">
        <f t="shared" ref="A663:A671" si="203">A589+1</f>
        <v>#REF!</v>
      </c>
      <c r="B663" s="63">
        <f>B662</f>
        <v>220300</v>
      </c>
      <c r="C663" s="82">
        <f>C662+1</f>
        <v>220302</v>
      </c>
      <c r="D663" s="83" t="s">
        <v>91</v>
      </c>
      <c r="E663" s="92"/>
      <c r="F663" s="85" t="s">
        <v>660</v>
      </c>
      <c r="G663" s="93" t="s">
        <v>53</v>
      </c>
      <c r="I663" s="94">
        <v>1</v>
      </c>
      <c r="J663" s="170"/>
      <c r="K663" s="170">
        <f t="shared" si="201"/>
        <v>0</v>
      </c>
      <c r="L663" s="184">
        <f t="shared" si="202"/>
        <v>0</v>
      </c>
      <c r="N663" s="95"/>
    </row>
    <row r="664" spans="1:15" ht="15" outlineLevel="2" x14ac:dyDescent="0.2">
      <c r="A664" s="62" t="e">
        <f t="shared" si="203"/>
        <v>#REF!</v>
      </c>
      <c r="B664" s="63">
        <f t="shared" ref="B664:B689" si="204">B663</f>
        <v>220300</v>
      </c>
      <c r="C664" s="82">
        <f t="shared" ref="C664:C689" si="205">C663+1</f>
        <v>220303</v>
      </c>
      <c r="D664" s="83" t="s">
        <v>91</v>
      </c>
      <c r="E664" s="92"/>
      <c r="F664" s="85" t="s">
        <v>661</v>
      </c>
      <c r="G664" s="93" t="s">
        <v>53</v>
      </c>
      <c r="I664" s="94">
        <v>51</v>
      </c>
      <c r="J664" s="170"/>
      <c r="K664" s="170">
        <f t="shared" si="201"/>
        <v>0</v>
      </c>
      <c r="L664" s="184">
        <f t="shared" si="202"/>
        <v>0</v>
      </c>
      <c r="N664" s="95"/>
    </row>
    <row r="665" spans="1:15" ht="15" outlineLevel="2" x14ac:dyDescent="0.2">
      <c r="A665" s="62" t="e">
        <f t="shared" si="203"/>
        <v>#REF!</v>
      </c>
      <c r="B665" s="63">
        <f t="shared" si="204"/>
        <v>220300</v>
      </c>
      <c r="C665" s="82">
        <f t="shared" si="205"/>
        <v>220304</v>
      </c>
      <c r="D665" s="83" t="s">
        <v>91</v>
      </c>
      <c r="E665" s="92"/>
      <c r="F665" s="85" t="s">
        <v>662</v>
      </c>
      <c r="G665" s="93" t="s">
        <v>53</v>
      </c>
      <c r="I665" s="94">
        <v>22</v>
      </c>
      <c r="J665" s="170"/>
      <c r="K665" s="170">
        <f t="shared" si="201"/>
        <v>0</v>
      </c>
      <c r="L665" s="184">
        <f t="shared" si="202"/>
        <v>0</v>
      </c>
      <c r="N665" s="95"/>
    </row>
    <row r="666" spans="1:15" ht="15" outlineLevel="2" x14ac:dyDescent="0.2">
      <c r="A666" s="62" t="e">
        <f t="shared" si="203"/>
        <v>#REF!</v>
      </c>
      <c r="B666" s="63">
        <f t="shared" si="204"/>
        <v>220300</v>
      </c>
      <c r="C666" s="82">
        <f t="shared" si="205"/>
        <v>220305</v>
      </c>
      <c r="D666" s="83" t="s">
        <v>91</v>
      </c>
      <c r="E666" s="92"/>
      <c r="F666" s="85" t="s">
        <v>663</v>
      </c>
      <c r="G666" s="93" t="s">
        <v>53</v>
      </c>
      <c r="I666" s="94">
        <v>3</v>
      </c>
      <c r="J666" s="170"/>
      <c r="K666" s="170">
        <f t="shared" si="201"/>
        <v>0</v>
      </c>
      <c r="L666" s="184">
        <f t="shared" si="202"/>
        <v>0</v>
      </c>
      <c r="N666" s="95"/>
    </row>
    <row r="667" spans="1:15" ht="15" outlineLevel="2" x14ac:dyDescent="0.2">
      <c r="A667" s="62" t="e">
        <f t="shared" si="203"/>
        <v>#REF!</v>
      </c>
      <c r="B667" s="63">
        <f t="shared" si="204"/>
        <v>220300</v>
      </c>
      <c r="C667" s="82">
        <f t="shared" si="205"/>
        <v>220306</v>
      </c>
      <c r="D667" s="83" t="s">
        <v>91</v>
      </c>
      <c r="E667" s="92"/>
      <c r="F667" s="85" t="s">
        <v>664</v>
      </c>
      <c r="G667" s="93" t="s">
        <v>53</v>
      </c>
      <c r="I667" s="94">
        <v>8</v>
      </c>
      <c r="J667" s="170"/>
      <c r="K667" s="170">
        <f t="shared" si="201"/>
        <v>0</v>
      </c>
      <c r="L667" s="184">
        <f t="shared" si="202"/>
        <v>0</v>
      </c>
      <c r="N667" s="95"/>
    </row>
    <row r="668" spans="1:15" ht="15" outlineLevel="2" x14ac:dyDescent="0.2">
      <c r="A668" s="62" t="e">
        <f t="shared" si="203"/>
        <v>#REF!</v>
      </c>
      <c r="B668" s="63">
        <f t="shared" si="204"/>
        <v>220300</v>
      </c>
      <c r="C668" s="82">
        <f t="shared" si="205"/>
        <v>220307</v>
      </c>
      <c r="D668" s="83" t="s">
        <v>91</v>
      </c>
      <c r="E668" s="92"/>
      <c r="F668" s="85" t="s">
        <v>665</v>
      </c>
      <c r="G668" s="93" t="s">
        <v>53</v>
      </c>
      <c r="I668" s="94">
        <v>4</v>
      </c>
      <c r="J668" s="170"/>
      <c r="K668" s="170">
        <f t="shared" si="201"/>
        <v>0</v>
      </c>
      <c r="L668" s="184">
        <f t="shared" si="202"/>
        <v>0</v>
      </c>
      <c r="N668" s="95"/>
    </row>
    <row r="669" spans="1:15" ht="15" outlineLevel="2" x14ac:dyDescent="0.2">
      <c r="A669" s="62" t="e">
        <f t="shared" si="203"/>
        <v>#REF!</v>
      </c>
      <c r="B669" s="63">
        <f t="shared" si="204"/>
        <v>220300</v>
      </c>
      <c r="C669" s="82">
        <f t="shared" si="205"/>
        <v>220308</v>
      </c>
      <c r="D669" s="83" t="s">
        <v>91</v>
      </c>
      <c r="E669" s="92"/>
      <c r="F669" s="85" t="s">
        <v>666</v>
      </c>
      <c r="G669" s="93" t="s">
        <v>53</v>
      </c>
      <c r="I669" s="94">
        <v>18</v>
      </c>
      <c r="J669" s="170"/>
      <c r="K669" s="170">
        <f t="shared" si="201"/>
        <v>0</v>
      </c>
      <c r="L669" s="184">
        <f t="shared" si="202"/>
        <v>0</v>
      </c>
      <c r="N669" s="95"/>
    </row>
    <row r="670" spans="1:15" ht="15" outlineLevel="2" x14ac:dyDescent="0.2">
      <c r="A670" s="62" t="e">
        <f t="shared" si="203"/>
        <v>#REF!</v>
      </c>
      <c r="B670" s="63">
        <f t="shared" si="204"/>
        <v>220300</v>
      </c>
      <c r="C670" s="82">
        <f t="shared" si="205"/>
        <v>220309</v>
      </c>
      <c r="D670" s="83" t="s">
        <v>91</v>
      </c>
      <c r="E670" s="92"/>
      <c r="F670" s="85" t="s">
        <v>667</v>
      </c>
      <c r="G670" s="93" t="s">
        <v>24</v>
      </c>
      <c r="I670" s="94">
        <v>4</v>
      </c>
      <c r="J670" s="170"/>
      <c r="K670" s="170">
        <f t="shared" si="201"/>
        <v>0</v>
      </c>
      <c r="L670" s="184">
        <f t="shared" si="202"/>
        <v>0</v>
      </c>
      <c r="N670" s="95"/>
    </row>
    <row r="671" spans="1:15" ht="15" outlineLevel="2" x14ac:dyDescent="0.2">
      <c r="A671" s="62" t="e">
        <f t="shared" si="203"/>
        <v>#REF!</v>
      </c>
      <c r="B671" s="63">
        <f t="shared" si="204"/>
        <v>220300</v>
      </c>
      <c r="C671" s="82">
        <f t="shared" si="205"/>
        <v>220310</v>
      </c>
      <c r="D671" s="83" t="s">
        <v>91</v>
      </c>
      <c r="E671" s="92"/>
      <c r="F671" s="85" t="s">
        <v>668</v>
      </c>
      <c r="G671" s="93" t="s">
        <v>24</v>
      </c>
      <c r="I671" s="94">
        <v>1</v>
      </c>
      <c r="J671" s="170"/>
      <c r="K671" s="170">
        <f t="shared" si="201"/>
        <v>0</v>
      </c>
      <c r="L671" s="184">
        <f t="shared" si="202"/>
        <v>0</v>
      </c>
      <c r="N671" s="95"/>
    </row>
    <row r="672" spans="1:15" ht="15" outlineLevel="2" x14ac:dyDescent="0.2">
      <c r="A672" s="62" t="e">
        <f t="shared" ref="A672:A689" si="206">A578+1</f>
        <v>#REF!</v>
      </c>
      <c r="B672" s="63">
        <f t="shared" si="204"/>
        <v>220300</v>
      </c>
      <c r="C672" s="82">
        <f t="shared" si="205"/>
        <v>220311</v>
      </c>
      <c r="D672" s="83" t="s">
        <v>91</v>
      </c>
      <c r="E672" s="92"/>
      <c r="F672" s="85" t="s">
        <v>669</v>
      </c>
      <c r="G672" s="93" t="s">
        <v>24</v>
      </c>
      <c r="I672" s="94">
        <v>4</v>
      </c>
      <c r="J672" s="170"/>
      <c r="K672" s="170">
        <f t="shared" si="201"/>
        <v>0</v>
      </c>
      <c r="L672" s="184">
        <f t="shared" si="202"/>
        <v>0</v>
      </c>
      <c r="N672" s="95"/>
    </row>
    <row r="673" spans="1:14" ht="15" outlineLevel="2" x14ac:dyDescent="0.2">
      <c r="A673" s="62" t="e">
        <f t="shared" si="206"/>
        <v>#REF!</v>
      </c>
      <c r="B673" s="63">
        <f t="shared" si="204"/>
        <v>220300</v>
      </c>
      <c r="C673" s="82">
        <f t="shared" si="205"/>
        <v>220312</v>
      </c>
      <c r="D673" s="83" t="s">
        <v>91</v>
      </c>
      <c r="E673" s="92"/>
      <c r="F673" s="85" t="s">
        <v>670</v>
      </c>
      <c r="G673" s="93" t="s">
        <v>24</v>
      </c>
      <c r="I673" s="94">
        <v>4</v>
      </c>
      <c r="J673" s="170"/>
      <c r="K673" s="170">
        <f t="shared" si="201"/>
        <v>0</v>
      </c>
      <c r="L673" s="184">
        <f t="shared" si="202"/>
        <v>0</v>
      </c>
      <c r="N673" s="95"/>
    </row>
    <row r="674" spans="1:14" ht="15" outlineLevel="2" x14ac:dyDescent="0.2">
      <c r="A674" s="62" t="e">
        <f t="shared" si="206"/>
        <v>#REF!</v>
      </c>
      <c r="B674" s="63">
        <f t="shared" si="204"/>
        <v>220300</v>
      </c>
      <c r="C674" s="82">
        <f t="shared" si="205"/>
        <v>220313</v>
      </c>
      <c r="D674" s="83" t="s">
        <v>91</v>
      </c>
      <c r="E674" s="92"/>
      <c r="F674" s="85" t="s">
        <v>671</v>
      </c>
      <c r="G674" s="93" t="s">
        <v>24</v>
      </c>
      <c r="I674" s="94">
        <v>1</v>
      </c>
      <c r="J674" s="170"/>
      <c r="K674" s="170">
        <f t="shared" si="201"/>
        <v>0</v>
      </c>
      <c r="L674" s="184">
        <f t="shared" si="202"/>
        <v>0</v>
      </c>
      <c r="N674" s="95"/>
    </row>
    <row r="675" spans="1:14" ht="15" outlineLevel="2" x14ac:dyDescent="0.2">
      <c r="A675" s="62" t="e">
        <f t="shared" si="206"/>
        <v>#REF!</v>
      </c>
      <c r="B675" s="63">
        <f t="shared" si="204"/>
        <v>220300</v>
      </c>
      <c r="C675" s="82">
        <f t="shared" si="205"/>
        <v>220314</v>
      </c>
      <c r="D675" s="83" t="s">
        <v>91</v>
      </c>
      <c r="E675" s="92"/>
      <c r="F675" s="85" t="s">
        <v>672</v>
      </c>
      <c r="G675" s="93" t="s">
        <v>24</v>
      </c>
      <c r="I675" s="94">
        <v>10</v>
      </c>
      <c r="J675" s="170"/>
      <c r="K675" s="170">
        <f t="shared" si="201"/>
        <v>0</v>
      </c>
      <c r="L675" s="184">
        <f t="shared" si="202"/>
        <v>0</v>
      </c>
      <c r="N675" s="95"/>
    </row>
    <row r="676" spans="1:14" ht="15" outlineLevel="2" x14ac:dyDescent="0.2">
      <c r="A676" s="62" t="e">
        <f t="shared" si="206"/>
        <v>#REF!</v>
      </c>
      <c r="B676" s="63">
        <f t="shared" si="204"/>
        <v>220300</v>
      </c>
      <c r="C676" s="82">
        <f t="shared" si="205"/>
        <v>220315</v>
      </c>
      <c r="D676" s="83" t="s">
        <v>91</v>
      </c>
      <c r="E676" s="92"/>
      <c r="F676" s="85" t="s">
        <v>673</v>
      </c>
      <c r="G676" s="93" t="s">
        <v>24</v>
      </c>
      <c r="I676" s="94">
        <v>12</v>
      </c>
      <c r="J676" s="170"/>
      <c r="K676" s="170">
        <f t="shared" si="201"/>
        <v>0</v>
      </c>
      <c r="L676" s="184">
        <f t="shared" si="202"/>
        <v>0</v>
      </c>
      <c r="N676" s="95"/>
    </row>
    <row r="677" spans="1:14" ht="15" outlineLevel="2" x14ac:dyDescent="0.2">
      <c r="A677" s="62">
        <f t="shared" si="206"/>
        <v>1</v>
      </c>
      <c r="B677" s="63">
        <f t="shared" si="204"/>
        <v>220300</v>
      </c>
      <c r="C677" s="82">
        <f t="shared" si="205"/>
        <v>220316</v>
      </c>
      <c r="D677" s="83" t="s">
        <v>91</v>
      </c>
      <c r="E677" s="92"/>
      <c r="F677" s="85" t="s">
        <v>674</v>
      </c>
      <c r="G677" s="93" t="s">
        <v>24</v>
      </c>
      <c r="I677" s="94">
        <v>2</v>
      </c>
      <c r="J677" s="170"/>
      <c r="K677" s="170">
        <f t="shared" si="201"/>
        <v>0</v>
      </c>
      <c r="L677" s="184">
        <f t="shared" si="202"/>
        <v>0</v>
      </c>
      <c r="N677" s="95"/>
    </row>
    <row r="678" spans="1:14" ht="15" outlineLevel="2" x14ac:dyDescent="0.2">
      <c r="A678" s="62" t="e">
        <f t="shared" si="206"/>
        <v>#REF!</v>
      </c>
      <c r="B678" s="63">
        <f t="shared" si="204"/>
        <v>220300</v>
      </c>
      <c r="C678" s="82">
        <f t="shared" si="205"/>
        <v>220317</v>
      </c>
      <c r="D678" s="83" t="s">
        <v>91</v>
      </c>
      <c r="E678" s="92"/>
      <c r="F678" s="85" t="s">
        <v>675</v>
      </c>
      <c r="G678" s="93" t="s">
        <v>24</v>
      </c>
      <c r="I678" s="94">
        <v>1</v>
      </c>
      <c r="J678" s="170"/>
      <c r="K678" s="170">
        <f t="shared" si="201"/>
        <v>0</v>
      </c>
      <c r="L678" s="184">
        <f t="shared" si="202"/>
        <v>0</v>
      </c>
      <c r="N678" s="95"/>
    </row>
    <row r="679" spans="1:14" ht="15" outlineLevel="2" x14ac:dyDescent="0.2">
      <c r="A679" s="62" t="e">
        <f t="shared" si="206"/>
        <v>#REF!</v>
      </c>
      <c r="B679" s="63">
        <f t="shared" si="204"/>
        <v>220300</v>
      </c>
      <c r="C679" s="82">
        <f t="shared" si="205"/>
        <v>220318</v>
      </c>
      <c r="D679" s="83" t="s">
        <v>91</v>
      </c>
      <c r="E679" s="92"/>
      <c r="F679" s="85" t="s">
        <v>676</v>
      </c>
      <c r="G679" s="93" t="s">
        <v>24</v>
      </c>
      <c r="I679" s="94">
        <v>1</v>
      </c>
      <c r="J679" s="170"/>
      <c r="K679" s="170">
        <f t="shared" si="201"/>
        <v>0</v>
      </c>
      <c r="L679" s="184">
        <f t="shared" si="202"/>
        <v>0</v>
      </c>
      <c r="N679" s="95"/>
    </row>
    <row r="680" spans="1:14" ht="15" outlineLevel="2" x14ac:dyDescent="0.2">
      <c r="A680" s="62" t="e">
        <f t="shared" si="206"/>
        <v>#REF!</v>
      </c>
      <c r="B680" s="63">
        <f t="shared" si="204"/>
        <v>220300</v>
      </c>
      <c r="C680" s="82">
        <f t="shared" si="205"/>
        <v>220319</v>
      </c>
      <c r="D680" s="83" t="s">
        <v>91</v>
      </c>
      <c r="E680" s="92"/>
      <c r="F680" s="85" t="s">
        <v>677</v>
      </c>
      <c r="G680" s="93" t="s">
        <v>24</v>
      </c>
      <c r="I680" s="94">
        <v>2</v>
      </c>
      <c r="J680" s="170"/>
      <c r="K680" s="170">
        <f t="shared" si="201"/>
        <v>0</v>
      </c>
      <c r="L680" s="184">
        <f t="shared" si="202"/>
        <v>0</v>
      </c>
      <c r="N680" s="95"/>
    </row>
    <row r="681" spans="1:14" ht="15" outlineLevel="2" x14ac:dyDescent="0.2">
      <c r="A681" s="62" t="e">
        <f t="shared" si="206"/>
        <v>#REF!</v>
      </c>
      <c r="B681" s="63">
        <f t="shared" si="204"/>
        <v>220300</v>
      </c>
      <c r="C681" s="82">
        <f t="shared" si="205"/>
        <v>220320</v>
      </c>
      <c r="D681" s="83" t="s">
        <v>91</v>
      </c>
      <c r="E681" s="92"/>
      <c r="F681" s="85" t="s">
        <v>678</v>
      </c>
      <c r="G681" s="93" t="s">
        <v>24</v>
      </c>
      <c r="I681" s="94">
        <v>2</v>
      </c>
      <c r="J681" s="170"/>
      <c r="K681" s="170">
        <f t="shared" si="201"/>
        <v>0</v>
      </c>
      <c r="L681" s="184">
        <f t="shared" si="202"/>
        <v>0</v>
      </c>
      <c r="N681" s="95"/>
    </row>
    <row r="682" spans="1:14" ht="15" outlineLevel="2" x14ac:dyDescent="0.2">
      <c r="A682" s="62" t="e">
        <f t="shared" si="206"/>
        <v>#REF!</v>
      </c>
      <c r="B682" s="63">
        <f t="shared" si="204"/>
        <v>220300</v>
      </c>
      <c r="C682" s="82">
        <f t="shared" si="205"/>
        <v>220321</v>
      </c>
      <c r="D682" s="83" t="s">
        <v>91</v>
      </c>
      <c r="E682" s="92"/>
      <c r="F682" s="85" t="s">
        <v>679</v>
      </c>
      <c r="G682" s="93" t="s">
        <v>53</v>
      </c>
      <c r="I682" s="94">
        <v>47</v>
      </c>
      <c r="J682" s="170"/>
      <c r="K682" s="170">
        <f t="shared" si="201"/>
        <v>0</v>
      </c>
      <c r="L682" s="184">
        <f t="shared" si="202"/>
        <v>0</v>
      </c>
      <c r="N682" s="95"/>
    </row>
    <row r="683" spans="1:14" ht="15" outlineLevel="2" x14ac:dyDescent="0.2">
      <c r="A683" s="62" t="e">
        <f t="shared" si="206"/>
        <v>#REF!</v>
      </c>
      <c r="B683" s="63">
        <f t="shared" si="204"/>
        <v>220300</v>
      </c>
      <c r="C683" s="82">
        <f t="shared" si="205"/>
        <v>220322</v>
      </c>
      <c r="D683" s="83" t="s">
        <v>91</v>
      </c>
      <c r="E683" s="92"/>
      <c r="F683" s="85" t="s">
        <v>680</v>
      </c>
      <c r="G683" s="93" t="s">
        <v>53</v>
      </c>
      <c r="I683" s="94">
        <v>1</v>
      </c>
      <c r="J683" s="170"/>
      <c r="K683" s="170">
        <f t="shared" si="201"/>
        <v>0</v>
      </c>
      <c r="L683" s="184">
        <f t="shared" si="202"/>
        <v>0</v>
      </c>
      <c r="N683" s="95"/>
    </row>
    <row r="684" spans="1:14" ht="15" outlineLevel="2" x14ac:dyDescent="0.2">
      <c r="A684" s="62" t="e">
        <f t="shared" si="206"/>
        <v>#REF!</v>
      </c>
      <c r="B684" s="63">
        <f t="shared" si="204"/>
        <v>220300</v>
      </c>
      <c r="C684" s="82">
        <f t="shared" si="205"/>
        <v>220323</v>
      </c>
      <c r="D684" s="83" t="s">
        <v>91</v>
      </c>
      <c r="E684" s="92"/>
      <c r="F684" s="85" t="s">
        <v>681</v>
      </c>
      <c r="G684" s="93" t="s">
        <v>53</v>
      </c>
      <c r="I684" s="94">
        <v>51</v>
      </c>
      <c r="J684" s="170"/>
      <c r="K684" s="170">
        <f t="shared" si="201"/>
        <v>0</v>
      </c>
      <c r="L684" s="184">
        <f t="shared" si="202"/>
        <v>0</v>
      </c>
      <c r="N684" s="95"/>
    </row>
    <row r="685" spans="1:14" ht="15" outlineLevel="2" x14ac:dyDescent="0.2">
      <c r="A685" s="62" t="e">
        <f t="shared" si="206"/>
        <v>#REF!</v>
      </c>
      <c r="B685" s="63">
        <f t="shared" si="204"/>
        <v>220300</v>
      </c>
      <c r="C685" s="82">
        <f t="shared" si="205"/>
        <v>220324</v>
      </c>
      <c r="D685" s="83" t="s">
        <v>91</v>
      </c>
      <c r="E685" s="92"/>
      <c r="F685" s="85" t="s">
        <v>682</v>
      </c>
      <c r="G685" s="93" t="s">
        <v>53</v>
      </c>
      <c r="I685" s="94">
        <v>22</v>
      </c>
      <c r="J685" s="170"/>
      <c r="K685" s="170">
        <f t="shared" si="201"/>
        <v>0</v>
      </c>
      <c r="L685" s="184">
        <f t="shared" si="202"/>
        <v>0</v>
      </c>
      <c r="N685" s="95"/>
    </row>
    <row r="686" spans="1:14" ht="15" outlineLevel="2" x14ac:dyDescent="0.2">
      <c r="A686" s="62" t="e">
        <f t="shared" si="206"/>
        <v>#REF!</v>
      </c>
      <c r="B686" s="63">
        <f t="shared" si="204"/>
        <v>220300</v>
      </c>
      <c r="C686" s="82">
        <f t="shared" si="205"/>
        <v>220325</v>
      </c>
      <c r="D686" s="83" t="s">
        <v>91</v>
      </c>
      <c r="E686" s="92"/>
      <c r="F686" s="85" t="s">
        <v>683</v>
      </c>
      <c r="G686" s="93" t="s">
        <v>53</v>
      </c>
      <c r="I686" s="94">
        <v>3</v>
      </c>
      <c r="J686" s="170"/>
      <c r="K686" s="170">
        <f t="shared" si="201"/>
        <v>0</v>
      </c>
      <c r="L686" s="184">
        <f t="shared" si="202"/>
        <v>0</v>
      </c>
      <c r="N686" s="95"/>
    </row>
    <row r="687" spans="1:14" ht="15" outlineLevel="2" x14ac:dyDescent="0.2">
      <c r="A687" s="62" t="e">
        <f t="shared" si="206"/>
        <v>#REF!</v>
      </c>
      <c r="B687" s="63">
        <f t="shared" si="204"/>
        <v>220300</v>
      </c>
      <c r="C687" s="82">
        <f t="shared" si="205"/>
        <v>220326</v>
      </c>
      <c r="D687" s="83" t="s">
        <v>91</v>
      </c>
      <c r="E687" s="92"/>
      <c r="F687" s="85" t="s">
        <v>684</v>
      </c>
      <c r="G687" s="93" t="s">
        <v>53</v>
      </c>
      <c r="I687" s="94">
        <v>8</v>
      </c>
      <c r="J687" s="170"/>
      <c r="K687" s="170">
        <f t="shared" si="201"/>
        <v>0</v>
      </c>
      <c r="L687" s="184">
        <f t="shared" si="202"/>
        <v>0</v>
      </c>
      <c r="N687" s="95"/>
    </row>
    <row r="688" spans="1:14" ht="15" outlineLevel="2" x14ac:dyDescent="0.2">
      <c r="A688" s="62" t="e">
        <f t="shared" si="206"/>
        <v>#REF!</v>
      </c>
      <c r="B688" s="63">
        <f t="shared" si="204"/>
        <v>220300</v>
      </c>
      <c r="C688" s="82">
        <f t="shared" si="205"/>
        <v>220327</v>
      </c>
      <c r="D688" s="83" t="s">
        <v>91</v>
      </c>
      <c r="E688" s="92"/>
      <c r="F688" s="85" t="s">
        <v>685</v>
      </c>
      <c r="G688" s="93" t="s">
        <v>53</v>
      </c>
      <c r="I688" s="94">
        <v>4</v>
      </c>
      <c r="J688" s="170"/>
      <c r="K688" s="170">
        <f t="shared" si="201"/>
        <v>0</v>
      </c>
      <c r="L688" s="184">
        <f t="shared" si="202"/>
        <v>0</v>
      </c>
      <c r="N688" s="95"/>
    </row>
    <row r="689" spans="1:15" ht="15" outlineLevel="2" x14ac:dyDescent="0.2">
      <c r="A689" s="62" t="e">
        <f t="shared" si="206"/>
        <v>#REF!</v>
      </c>
      <c r="B689" s="63">
        <f t="shared" si="204"/>
        <v>220300</v>
      </c>
      <c r="C689" s="82">
        <f t="shared" si="205"/>
        <v>220328</v>
      </c>
      <c r="D689" s="83" t="s">
        <v>91</v>
      </c>
      <c r="E689" s="92"/>
      <c r="F689" s="85" t="s">
        <v>686</v>
      </c>
      <c r="G689" s="93" t="s">
        <v>53</v>
      </c>
      <c r="I689" s="94">
        <v>18</v>
      </c>
      <c r="J689" s="170"/>
      <c r="K689" s="170">
        <f t="shared" si="201"/>
        <v>0</v>
      </c>
      <c r="L689" s="184">
        <f t="shared" si="202"/>
        <v>0</v>
      </c>
      <c r="N689" s="95"/>
    </row>
    <row r="690" spans="1:15" ht="30" customHeight="1" outlineLevel="1" x14ac:dyDescent="0.2">
      <c r="A690" s="62" t="e">
        <f>#REF!+1</f>
        <v>#REF!</v>
      </c>
      <c r="B690" s="63">
        <f>B689</f>
        <v>220300</v>
      </c>
      <c r="C690" s="96"/>
      <c r="D690" s="47">
        <f>C629</f>
        <v>220000</v>
      </c>
      <c r="E690" s="48" t="s">
        <v>13</v>
      </c>
      <c r="F690" s="97">
        <f>B690</f>
        <v>220300</v>
      </c>
      <c r="G690" s="15"/>
      <c r="H690" s="3"/>
      <c r="I690" s="52" t="s">
        <v>0</v>
      </c>
      <c r="J690" s="171"/>
      <c r="K690" s="171">
        <f>SUMIF(B$9:B689,B690,K$9:K689)</f>
        <v>0</v>
      </c>
      <c r="L690" s="185">
        <f t="shared" si="202"/>
        <v>0</v>
      </c>
      <c r="N690" s="98"/>
      <c r="O690" s="3"/>
    </row>
    <row r="691" spans="1:15" ht="7.5" customHeight="1" outlineLevel="1" x14ac:dyDescent="0.2">
      <c r="C691" s="82"/>
      <c r="D691" s="83"/>
      <c r="E691" s="84" t="s">
        <v>28</v>
      </c>
      <c r="F691" s="85"/>
      <c r="G691" s="86"/>
      <c r="I691" s="87" t="s">
        <v>0</v>
      </c>
      <c r="J691" s="170"/>
      <c r="K691" s="170"/>
      <c r="L691" s="186"/>
      <c r="N691" s="88"/>
    </row>
    <row r="692" spans="1:15" s="91" customFormat="1" ht="30" customHeight="1" outlineLevel="1" x14ac:dyDescent="0.25">
      <c r="A692" s="62" t="e">
        <f>A614+1</f>
        <v>#REF!</v>
      </c>
      <c r="B692" s="89">
        <f>C692</f>
        <v>220400</v>
      </c>
      <c r="C692" s="90">
        <f>C661+100</f>
        <v>220400</v>
      </c>
      <c r="D692" s="43" t="s">
        <v>0</v>
      </c>
      <c r="E692" s="44" t="s">
        <v>0</v>
      </c>
      <c r="F692" s="49" t="s">
        <v>687</v>
      </c>
      <c r="G692" s="45"/>
      <c r="H692" s="1"/>
      <c r="I692" s="51" t="s">
        <v>0</v>
      </c>
      <c r="J692" s="168"/>
      <c r="K692" s="168"/>
      <c r="L692" s="187"/>
      <c r="M692" s="1"/>
      <c r="N692" s="46"/>
      <c r="O692" s="1"/>
    </row>
    <row r="693" spans="1:15" ht="15" outlineLevel="2" x14ac:dyDescent="0.2">
      <c r="A693" s="62" t="e">
        <f>A615+1</f>
        <v>#REF!</v>
      </c>
      <c r="B693" s="63">
        <f>B692</f>
        <v>220400</v>
      </c>
      <c r="C693" s="82">
        <f>C692+1</f>
        <v>220401</v>
      </c>
      <c r="D693" s="83" t="s">
        <v>91</v>
      </c>
      <c r="E693" s="92"/>
      <c r="F693" s="85"/>
      <c r="G693" s="93"/>
      <c r="I693" s="94">
        <v>0</v>
      </c>
      <c r="J693" s="170"/>
      <c r="K693" s="170">
        <f t="shared" ref="K693" si="207">ROUND(J693*I693,2)</f>
        <v>0</v>
      </c>
      <c r="L693" s="184">
        <f t="shared" ref="L693" si="208">IFERROR(K693/$K$1021,0)</f>
        <v>0</v>
      </c>
      <c r="N693" s="95"/>
    </row>
    <row r="694" spans="1:15" ht="30" customHeight="1" outlineLevel="1" x14ac:dyDescent="0.2">
      <c r="A694" s="62" t="e">
        <f>#REF!+1</f>
        <v>#REF!</v>
      </c>
      <c r="B694" s="63">
        <f>B693</f>
        <v>220400</v>
      </c>
      <c r="C694" s="96"/>
      <c r="D694" s="47">
        <f>C629</f>
        <v>220000</v>
      </c>
      <c r="E694" s="48" t="s">
        <v>13</v>
      </c>
      <c r="F694" s="97">
        <f>B694</f>
        <v>220400</v>
      </c>
      <c r="G694" s="15"/>
      <c r="H694" s="3"/>
      <c r="I694" s="52" t="s">
        <v>0</v>
      </c>
      <c r="J694" s="171"/>
      <c r="K694" s="171">
        <f>SUMIF(B$9:B693,B694,K$9:K693)</f>
        <v>0</v>
      </c>
      <c r="L694" s="185">
        <f>IFERROR(K694/$K$1021,0)</f>
        <v>0</v>
      </c>
      <c r="N694" s="98"/>
      <c r="O694" s="3"/>
    </row>
    <row r="695" spans="1:15" ht="7.5" customHeight="1" outlineLevel="1" x14ac:dyDescent="0.2">
      <c r="C695" s="82"/>
      <c r="D695" s="83"/>
      <c r="E695" s="84" t="s">
        <v>28</v>
      </c>
      <c r="F695" s="85"/>
      <c r="G695" s="86"/>
      <c r="I695" s="87" t="s">
        <v>0</v>
      </c>
      <c r="J695" s="170"/>
      <c r="K695" s="170"/>
      <c r="L695" s="186"/>
      <c r="N695" s="88"/>
    </row>
    <row r="696" spans="1:15" s="91" customFormat="1" ht="30" customHeight="1" outlineLevel="1" x14ac:dyDescent="0.25">
      <c r="A696" s="62" t="e">
        <f>A584+1</f>
        <v>#REF!</v>
      </c>
      <c r="B696" s="89">
        <f>C696</f>
        <v>220500</v>
      </c>
      <c r="C696" s="90">
        <f>C692+100</f>
        <v>220500</v>
      </c>
      <c r="D696" s="43" t="s">
        <v>0</v>
      </c>
      <c r="E696" s="44" t="s">
        <v>0</v>
      </c>
      <c r="F696" s="49" t="s">
        <v>688</v>
      </c>
      <c r="G696" s="45"/>
      <c r="H696" s="1"/>
      <c r="I696" s="51" t="s">
        <v>0</v>
      </c>
      <c r="J696" s="168"/>
      <c r="K696" s="168"/>
      <c r="L696" s="187"/>
      <c r="M696" s="1"/>
      <c r="N696" s="46"/>
      <c r="O696" s="1"/>
    </row>
    <row r="697" spans="1:15" ht="15" outlineLevel="2" x14ac:dyDescent="0.2">
      <c r="A697" s="62" t="e">
        <f>A585+1</f>
        <v>#REF!</v>
      </c>
      <c r="B697" s="63">
        <f>B696</f>
        <v>220500</v>
      </c>
      <c r="C697" s="82">
        <f>C696+1</f>
        <v>220501</v>
      </c>
      <c r="D697" s="83" t="s">
        <v>91</v>
      </c>
      <c r="E697" s="180"/>
      <c r="F697" s="136" t="s">
        <v>792</v>
      </c>
      <c r="G697" s="93" t="s">
        <v>53</v>
      </c>
      <c r="I697" s="94">
        <v>300</v>
      </c>
      <c r="J697" s="170"/>
      <c r="K697" s="170">
        <f t="shared" ref="K697" si="209">ROUND(J697*I697,2)</f>
        <v>0</v>
      </c>
      <c r="L697" s="184">
        <f t="shared" ref="L697" si="210">IFERROR(K697/$K$1021,0)</f>
        <v>0</v>
      </c>
      <c r="N697" s="95"/>
    </row>
    <row r="698" spans="1:15" ht="30" customHeight="1" outlineLevel="1" x14ac:dyDescent="0.2">
      <c r="A698" s="62" t="e">
        <f>#REF!+1</f>
        <v>#REF!</v>
      </c>
      <c r="B698" s="63">
        <f>B697</f>
        <v>220500</v>
      </c>
      <c r="C698" s="96"/>
      <c r="D698" s="47">
        <f>C629</f>
        <v>220000</v>
      </c>
      <c r="E698" s="48" t="s">
        <v>13</v>
      </c>
      <c r="F698" s="97">
        <f>B698</f>
        <v>220500</v>
      </c>
      <c r="G698" s="15"/>
      <c r="H698" s="3"/>
      <c r="I698" s="52" t="s">
        <v>0</v>
      </c>
      <c r="J698" s="171"/>
      <c r="K698" s="171">
        <f>SUMIF(B$9:B697,B698,K$9:K697)</f>
        <v>0</v>
      </c>
      <c r="L698" s="185">
        <f>IFERROR(K698/$K$1021,0)</f>
        <v>0</v>
      </c>
      <c r="N698" s="98"/>
      <c r="O698" s="3"/>
    </row>
    <row r="699" spans="1:15" ht="7.5" customHeight="1" outlineLevel="1" x14ac:dyDescent="0.2">
      <c r="C699" s="82"/>
      <c r="D699" s="83"/>
      <c r="E699" s="84" t="s">
        <v>28</v>
      </c>
      <c r="F699" s="85"/>
      <c r="G699" s="86"/>
      <c r="I699" s="87" t="s">
        <v>0</v>
      </c>
      <c r="J699" s="170"/>
      <c r="K699" s="170"/>
      <c r="L699" s="186"/>
      <c r="N699" s="88"/>
    </row>
    <row r="700" spans="1:15" s="91" customFormat="1" ht="30" customHeight="1" outlineLevel="1" x14ac:dyDescent="0.25">
      <c r="A700" s="62">
        <f>A599+1</f>
        <v>1</v>
      </c>
      <c r="B700" s="89">
        <f>C700</f>
        <v>220600</v>
      </c>
      <c r="C700" s="90">
        <f>C696+100</f>
        <v>220600</v>
      </c>
      <c r="D700" s="43" t="s">
        <v>0</v>
      </c>
      <c r="E700" s="44" t="s">
        <v>0</v>
      </c>
      <c r="F700" s="49" t="s">
        <v>689</v>
      </c>
      <c r="G700" s="45"/>
      <c r="H700" s="1"/>
      <c r="I700" s="51" t="s">
        <v>0</v>
      </c>
      <c r="J700" s="168"/>
      <c r="K700" s="168"/>
      <c r="L700" s="187"/>
      <c r="M700" s="1"/>
      <c r="N700" s="46"/>
      <c r="O700" s="1"/>
    </row>
    <row r="701" spans="1:15" ht="15" outlineLevel="2" x14ac:dyDescent="0.2">
      <c r="A701" s="62" t="e">
        <f>A600+1</f>
        <v>#REF!</v>
      </c>
      <c r="B701" s="63">
        <f>B700</f>
        <v>220600</v>
      </c>
      <c r="C701" s="82">
        <f>C700+1</f>
        <v>220601</v>
      </c>
      <c r="D701" s="83" t="s">
        <v>91</v>
      </c>
      <c r="E701" s="92"/>
      <c r="F701" s="85" t="s">
        <v>690</v>
      </c>
      <c r="G701" s="93" t="s">
        <v>51</v>
      </c>
      <c r="I701" s="94">
        <v>19.899999999999999</v>
      </c>
      <c r="J701" s="170"/>
      <c r="K701" s="170">
        <f t="shared" ref="K701:K703" si="211">ROUND(J701*I701,2)</f>
        <v>0</v>
      </c>
      <c r="L701" s="184">
        <f>IFERROR(K701/$K$1021,0)</f>
        <v>0</v>
      </c>
      <c r="N701" s="95"/>
    </row>
    <row r="702" spans="1:15" ht="15" outlineLevel="2" x14ac:dyDescent="0.2">
      <c r="A702" s="62" t="e">
        <f>A589+1</f>
        <v>#REF!</v>
      </c>
      <c r="B702" s="63">
        <f>B701</f>
        <v>220600</v>
      </c>
      <c r="C702" s="82">
        <f>C701+1</f>
        <v>220602</v>
      </c>
      <c r="D702" s="83" t="s">
        <v>91</v>
      </c>
      <c r="E702" s="92"/>
      <c r="F702" s="85" t="s">
        <v>691</v>
      </c>
      <c r="G702" s="93" t="s">
        <v>24</v>
      </c>
      <c r="I702" s="94">
        <v>10</v>
      </c>
      <c r="J702" s="170"/>
      <c r="K702" s="170">
        <f t="shared" si="211"/>
        <v>0</v>
      </c>
      <c r="L702" s="184">
        <f>IFERROR(K702/$K$1021,0)</f>
        <v>0</v>
      </c>
      <c r="N702" s="95"/>
    </row>
    <row r="703" spans="1:15" ht="15" outlineLevel="2" x14ac:dyDescent="0.2">
      <c r="A703" s="62" t="e">
        <f>A590+1</f>
        <v>#REF!</v>
      </c>
      <c r="B703" s="63">
        <f t="shared" ref="B703" si="212">B702</f>
        <v>220600</v>
      </c>
      <c r="C703" s="82">
        <f t="shared" ref="C703" si="213">C702+1</f>
        <v>220603</v>
      </c>
      <c r="D703" s="83" t="s">
        <v>91</v>
      </c>
      <c r="E703" s="92"/>
      <c r="F703" s="85" t="s">
        <v>692</v>
      </c>
      <c r="G703" s="93" t="s">
        <v>24</v>
      </c>
      <c r="I703" s="94">
        <v>10</v>
      </c>
      <c r="J703" s="170"/>
      <c r="K703" s="170">
        <f t="shared" si="211"/>
        <v>0</v>
      </c>
      <c r="L703" s="184">
        <f>IFERROR(K703/$K$1021,0)</f>
        <v>0</v>
      </c>
      <c r="N703" s="95"/>
    </row>
    <row r="704" spans="1:15" ht="30" customHeight="1" outlineLevel="1" x14ac:dyDescent="0.2">
      <c r="A704" s="62" t="e">
        <f>#REF!+1</f>
        <v>#REF!</v>
      </c>
      <c r="B704" s="63">
        <f>B703</f>
        <v>220600</v>
      </c>
      <c r="C704" s="96"/>
      <c r="D704" s="47">
        <f>C629</f>
        <v>220000</v>
      </c>
      <c r="E704" s="48" t="s">
        <v>13</v>
      </c>
      <c r="F704" s="97">
        <f>B704</f>
        <v>220600</v>
      </c>
      <c r="G704" s="15"/>
      <c r="H704" s="3"/>
      <c r="I704" s="52" t="s">
        <v>0</v>
      </c>
      <c r="J704" s="171"/>
      <c r="K704" s="171">
        <f>SUMIF(B$9:B703,B704,K$9:K703)</f>
        <v>0</v>
      </c>
      <c r="L704" s="185">
        <f>IFERROR(K704/$K$1021,0)</f>
        <v>0</v>
      </c>
      <c r="N704" s="98"/>
      <c r="O704" s="3"/>
    </row>
    <row r="705" spans="1:15" ht="7.5" customHeight="1" outlineLevel="1" x14ac:dyDescent="0.2">
      <c r="C705" s="82"/>
      <c r="D705" s="83"/>
      <c r="E705" s="84" t="s">
        <v>28</v>
      </c>
      <c r="F705" s="85"/>
      <c r="G705" s="86"/>
      <c r="I705" s="87" t="s">
        <v>0</v>
      </c>
      <c r="J705" s="170"/>
      <c r="K705" s="170"/>
      <c r="L705" s="186"/>
      <c r="N705" s="88"/>
    </row>
    <row r="706" spans="1:15" s="91" customFormat="1" ht="30" customHeight="1" outlineLevel="1" x14ac:dyDescent="0.25">
      <c r="A706" s="62" t="e">
        <f>A614+1</f>
        <v>#REF!</v>
      </c>
      <c r="B706" s="89">
        <f>C706</f>
        <v>220700</v>
      </c>
      <c r="C706" s="90">
        <f>C700+100</f>
        <v>220700</v>
      </c>
      <c r="D706" s="43" t="s">
        <v>0</v>
      </c>
      <c r="E706" s="44" t="s">
        <v>0</v>
      </c>
      <c r="F706" s="49" t="s">
        <v>688</v>
      </c>
      <c r="G706" s="45"/>
      <c r="H706" s="1"/>
      <c r="I706" s="51" t="s">
        <v>0</v>
      </c>
      <c r="J706" s="168"/>
      <c r="K706" s="168"/>
      <c r="L706" s="187"/>
      <c r="M706" s="1"/>
      <c r="N706" s="46"/>
      <c r="O706" s="1"/>
    </row>
    <row r="707" spans="1:15" ht="30" outlineLevel="2" x14ac:dyDescent="0.2">
      <c r="A707" s="62" t="e">
        <f>A615+1</f>
        <v>#REF!</v>
      </c>
      <c r="B707" s="63">
        <f>B706</f>
        <v>220700</v>
      </c>
      <c r="C707" s="82">
        <f>C706+1</f>
        <v>220701</v>
      </c>
      <c r="D707" s="83" t="s">
        <v>91</v>
      </c>
      <c r="E707" s="92"/>
      <c r="F707" s="85" t="s">
        <v>793</v>
      </c>
      <c r="G707" s="93" t="s">
        <v>24</v>
      </c>
      <c r="I707" s="94">
        <v>1</v>
      </c>
      <c r="J707" s="170"/>
      <c r="K707" s="170">
        <f t="shared" ref="K707:K716" si="214">ROUND(J707*I707,2)</f>
        <v>0</v>
      </c>
      <c r="L707" s="184">
        <f t="shared" ref="L707:L717" si="215">IFERROR(K707/$K$1021,0)</f>
        <v>0</v>
      </c>
      <c r="N707" s="95"/>
    </row>
    <row r="708" spans="1:15" ht="15" outlineLevel="2" x14ac:dyDescent="0.2">
      <c r="B708" s="63">
        <f>B707</f>
        <v>220700</v>
      </c>
      <c r="C708" s="82">
        <f>C707+1</f>
        <v>220702</v>
      </c>
      <c r="D708" s="83" t="s">
        <v>91</v>
      </c>
      <c r="E708" s="92"/>
      <c r="F708" s="85" t="s">
        <v>794</v>
      </c>
      <c r="G708" s="93" t="s">
        <v>24</v>
      </c>
      <c r="I708" s="94">
        <v>1</v>
      </c>
      <c r="J708" s="170"/>
      <c r="K708" s="170">
        <f t="shared" si="214"/>
        <v>0</v>
      </c>
      <c r="L708" s="184">
        <f t="shared" si="215"/>
        <v>0</v>
      </c>
      <c r="N708" s="95"/>
    </row>
    <row r="709" spans="1:15" ht="15" outlineLevel="2" x14ac:dyDescent="0.2">
      <c r="B709" s="63">
        <f t="shared" ref="B709:B716" si="216">B708</f>
        <v>220700</v>
      </c>
      <c r="C709" s="82">
        <f t="shared" ref="C709:C716" si="217">C708+1</f>
        <v>220703</v>
      </c>
      <c r="D709" s="83" t="s">
        <v>91</v>
      </c>
      <c r="E709" s="92"/>
      <c r="F709" s="85" t="s">
        <v>795</v>
      </c>
      <c r="G709" s="93" t="s">
        <v>24</v>
      </c>
      <c r="I709" s="94">
        <v>1</v>
      </c>
      <c r="J709" s="170"/>
      <c r="K709" s="170">
        <f t="shared" si="214"/>
        <v>0</v>
      </c>
      <c r="L709" s="184">
        <f t="shared" si="215"/>
        <v>0</v>
      </c>
      <c r="N709" s="95"/>
    </row>
    <row r="710" spans="1:15" ht="15" outlineLevel="2" x14ac:dyDescent="0.2">
      <c r="B710" s="63">
        <f t="shared" si="216"/>
        <v>220700</v>
      </c>
      <c r="C710" s="82">
        <f t="shared" si="217"/>
        <v>220704</v>
      </c>
      <c r="D710" s="83" t="s">
        <v>91</v>
      </c>
      <c r="E710" s="92"/>
      <c r="F710" s="85" t="s">
        <v>796</v>
      </c>
      <c r="G710" s="93" t="s">
        <v>24</v>
      </c>
      <c r="I710" s="94">
        <v>1</v>
      </c>
      <c r="J710" s="170"/>
      <c r="K710" s="170">
        <f t="shared" si="214"/>
        <v>0</v>
      </c>
      <c r="L710" s="184">
        <f t="shared" si="215"/>
        <v>0</v>
      </c>
      <c r="N710" s="95"/>
    </row>
    <row r="711" spans="1:15" ht="15" outlineLevel="2" x14ac:dyDescent="0.2">
      <c r="B711" s="63">
        <f t="shared" si="216"/>
        <v>220700</v>
      </c>
      <c r="C711" s="82">
        <f t="shared" si="217"/>
        <v>220705</v>
      </c>
      <c r="D711" s="83" t="s">
        <v>91</v>
      </c>
      <c r="E711" s="92"/>
      <c r="F711" s="85" t="s">
        <v>797</v>
      </c>
      <c r="G711" s="93" t="s">
        <v>24</v>
      </c>
      <c r="I711" s="94">
        <v>1</v>
      </c>
      <c r="J711" s="170"/>
      <c r="K711" s="170">
        <f t="shared" si="214"/>
        <v>0</v>
      </c>
      <c r="L711" s="184">
        <f t="shared" si="215"/>
        <v>0</v>
      </c>
      <c r="N711" s="95"/>
    </row>
    <row r="712" spans="1:15" ht="15" outlineLevel="2" x14ac:dyDescent="0.2">
      <c r="B712" s="63">
        <f t="shared" si="216"/>
        <v>220700</v>
      </c>
      <c r="C712" s="82">
        <f t="shared" si="217"/>
        <v>220706</v>
      </c>
      <c r="D712" s="83" t="s">
        <v>91</v>
      </c>
      <c r="E712" s="92"/>
      <c r="F712" s="85" t="s">
        <v>693</v>
      </c>
      <c r="G712" s="93" t="s">
        <v>24</v>
      </c>
      <c r="I712" s="94">
        <v>1</v>
      </c>
      <c r="J712" s="170"/>
      <c r="K712" s="170">
        <f t="shared" si="214"/>
        <v>0</v>
      </c>
      <c r="L712" s="184">
        <f t="shared" si="215"/>
        <v>0</v>
      </c>
      <c r="N712" s="95"/>
    </row>
    <row r="713" spans="1:15" ht="15" outlineLevel="2" x14ac:dyDescent="0.2">
      <c r="A713" s="62" t="e">
        <f>A604+1</f>
        <v>#REF!</v>
      </c>
      <c r="B713" s="63">
        <f t="shared" si="216"/>
        <v>220700</v>
      </c>
      <c r="C713" s="82">
        <f t="shared" si="217"/>
        <v>220707</v>
      </c>
      <c r="D713" s="83" t="s">
        <v>91</v>
      </c>
      <c r="E713" s="92"/>
      <c r="F713" s="85" t="s">
        <v>694</v>
      </c>
      <c r="G713" s="93" t="s">
        <v>24</v>
      </c>
      <c r="I713" s="94">
        <v>1</v>
      </c>
      <c r="J713" s="170"/>
      <c r="K713" s="170">
        <f t="shared" si="214"/>
        <v>0</v>
      </c>
      <c r="L713" s="184">
        <f t="shared" si="215"/>
        <v>0</v>
      </c>
      <c r="N713" s="95"/>
    </row>
    <row r="714" spans="1:15" ht="15" outlineLevel="2" x14ac:dyDescent="0.2">
      <c r="A714" s="62" t="e">
        <f>A605+1</f>
        <v>#REF!</v>
      </c>
      <c r="B714" s="63">
        <f t="shared" si="216"/>
        <v>220700</v>
      </c>
      <c r="C714" s="82">
        <f t="shared" si="217"/>
        <v>220708</v>
      </c>
      <c r="D714" s="83" t="s">
        <v>91</v>
      </c>
      <c r="E714" s="92"/>
      <c r="F714" s="85" t="s">
        <v>695</v>
      </c>
      <c r="G714" s="93" t="s">
        <v>24</v>
      </c>
      <c r="I714" s="94">
        <v>1</v>
      </c>
      <c r="J714" s="170"/>
      <c r="K714" s="170">
        <f t="shared" si="214"/>
        <v>0</v>
      </c>
      <c r="L714" s="184">
        <f t="shared" si="215"/>
        <v>0</v>
      </c>
      <c r="N714" s="95"/>
    </row>
    <row r="715" spans="1:15" ht="15" outlineLevel="2" x14ac:dyDescent="0.2">
      <c r="A715" s="62" t="e">
        <f>A606+1</f>
        <v>#REF!</v>
      </c>
      <c r="B715" s="63">
        <f t="shared" si="216"/>
        <v>220700</v>
      </c>
      <c r="C715" s="82">
        <f t="shared" si="217"/>
        <v>220709</v>
      </c>
      <c r="D715" s="83" t="s">
        <v>91</v>
      </c>
      <c r="E715" s="92"/>
      <c r="F715" s="85" t="s">
        <v>696</v>
      </c>
      <c r="G715" s="93" t="s">
        <v>24</v>
      </c>
      <c r="I715" s="94">
        <v>1</v>
      </c>
      <c r="J715" s="170"/>
      <c r="K715" s="170">
        <f t="shared" si="214"/>
        <v>0</v>
      </c>
      <c r="L715" s="184">
        <f t="shared" si="215"/>
        <v>0</v>
      </c>
      <c r="N715" s="95"/>
    </row>
    <row r="716" spans="1:15" ht="15" outlineLevel="2" x14ac:dyDescent="0.2">
      <c r="A716" s="62" t="e">
        <f>A607+1</f>
        <v>#REF!</v>
      </c>
      <c r="B716" s="63">
        <f t="shared" si="216"/>
        <v>220700</v>
      </c>
      <c r="C716" s="82">
        <f t="shared" si="217"/>
        <v>220710</v>
      </c>
      <c r="D716" s="83" t="s">
        <v>91</v>
      </c>
      <c r="E716" s="92"/>
      <c r="F716" s="85" t="s">
        <v>697</v>
      </c>
      <c r="G716" s="93" t="s">
        <v>24</v>
      </c>
      <c r="I716" s="94">
        <v>1</v>
      </c>
      <c r="J716" s="170"/>
      <c r="K716" s="170">
        <f t="shared" si="214"/>
        <v>0</v>
      </c>
      <c r="L716" s="184">
        <f t="shared" si="215"/>
        <v>0</v>
      </c>
      <c r="N716" s="95"/>
    </row>
    <row r="717" spans="1:15" ht="30" customHeight="1" outlineLevel="1" x14ac:dyDescent="0.2">
      <c r="A717" s="62" t="e">
        <f>#REF!+1</f>
        <v>#REF!</v>
      </c>
      <c r="B717" s="63">
        <f>B716</f>
        <v>220700</v>
      </c>
      <c r="C717" s="96"/>
      <c r="D717" s="47">
        <f>C629</f>
        <v>220000</v>
      </c>
      <c r="E717" s="48" t="s">
        <v>13</v>
      </c>
      <c r="F717" s="97">
        <f>B717</f>
        <v>220700</v>
      </c>
      <c r="G717" s="15"/>
      <c r="H717" s="3"/>
      <c r="I717" s="52" t="s">
        <v>0</v>
      </c>
      <c r="J717" s="171"/>
      <c r="K717" s="171">
        <f>SUMIF(B$9:B716,B717,K$9:K716)</f>
        <v>0</v>
      </c>
      <c r="L717" s="185">
        <f t="shared" si="215"/>
        <v>0</v>
      </c>
      <c r="N717" s="98"/>
      <c r="O717" s="3"/>
    </row>
    <row r="718" spans="1:15" ht="7.5" customHeight="1" outlineLevel="1" x14ac:dyDescent="0.2">
      <c r="C718" s="82"/>
      <c r="D718" s="83"/>
      <c r="E718" s="84" t="s">
        <v>28</v>
      </c>
      <c r="F718" s="85"/>
      <c r="G718" s="86"/>
      <c r="I718" s="87" t="s">
        <v>0</v>
      </c>
      <c r="J718" s="170"/>
      <c r="K718" s="170"/>
      <c r="L718" s="186"/>
      <c r="N718" s="88"/>
    </row>
    <row r="719" spans="1:15" s="91" customFormat="1" ht="30" customHeight="1" outlineLevel="1" x14ac:dyDescent="0.25">
      <c r="A719" s="62" t="e">
        <f>A510+1</f>
        <v>#REF!</v>
      </c>
      <c r="B719" s="89">
        <f>C719</f>
        <v>220800</v>
      </c>
      <c r="C719" s="90">
        <f>C706+100</f>
        <v>220800</v>
      </c>
      <c r="D719" s="43" t="s">
        <v>0</v>
      </c>
      <c r="E719" s="44" t="s">
        <v>0</v>
      </c>
      <c r="F719" s="49" t="s">
        <v>698</v>
      </c>
      <c r="G719" s="45"/>
      <c r="H719" s="1"/>
      <c r="I719" s="51" t="s">
        <v>0</v>
      </c>
      <c r="J719" s="168"/>
      <c r="K719" s="168"/>
      <c r="L719" s="187"/>
      <c r="M719" s="1"/>
      <c r="N719" s="46"/>
      <c r="O719" s="1"/>
    </row>
    <row r="720" spans="1:15" ht="15" outlineLevel="2" x14ac:dyDescent="0.2">
      <c r="A720" s="62">
        <f>A511+1</f>
        <v>1</v>
      </c>
      <c r="B720" s="63">
        <f>B719</f>
        <v>220800</v>
      </c>
      <c r="C720" s="82">
        <f>C719+1</f>
        <v>220801</v>
      </c>
      <c r="D720" s="83" t="s">
        <v>91</v>
      </c>
      <c r="E720" s="92"/>
      <c r="F720" s="85" t="s">
        <v>699</v>
      </c>
      <c r="G720" s="93" t="s">
        <v>24</v>
      </c>
      <c r="I720" s="94">
        <v>1</v>
      </c>
      <c r="J720" s="170"/>
      <c r="K720" s="170">
        <f t="shared" ref="K720:K733" si="218">ROUND(J720*I720,2)</f>
        <v>0</v>
      </c>
      <c r="L720" s="184">
        <f t="shared" ref="L720:L734" si="219">IFERROR(K720/$K$1021,0)</f>
        <v>0</v>
      </c>
      <c r="N720" s="95"/>
    </row>
    <row r="721" spans="1:15" ht="15" outlineLevel="2" x14ac:dyDescent="0.2">
      <c r="A721" s="62" t="e">
        <f t="shared" ref="A721:A730" si="220">A500+1</f>
        <v>#REF!</v>
      </c>
      <c r="B721" s="63">
        <f>B720</f>
        <v>220800</v>
      </c>
      <c r="C721" s="82">
        <f>C720+1</f>
        <v>220802</v>
      </c>
      <c r="D721" s="83" t="s">
        <v>91</v>
      </c>
      <c r="E721" s="92"/>
      <c r="F721" s="85" t="s">
        <v>700</v>
      </c>
      <c r="G721" s="93" t="s">
        <v>24</v>
      </c>
      <c r="I721" s="94">
        <v>1</v>
      </c>
      <c r="J721" s="170"/>
      <c r="K721" s="170">
        <f t="shared" si="218"/>
        <v>0</v>
      </c>
      <c r="L721" s="184">
        <f t="shared" si="219"/>
        <v>0</v>
      </c>
      <c r="N721" s="95"/>
    </row>
    <row r="722" spans="1:15" ht="15" outlineLevel="2" x14ac:dyDescent="0.2">
      <c r="A722" s="62" t="e">
        <f t="shared" si="220"/>
        <v>#REF!</v>
      </c>
      <c r="B722" s="63">
        <f t="shared" ref="B722:B733" si="221">B721</f>
        <v>220800</v>
      </c>
      <c r="C722" s="82">
        <f t="shared" ref="C722:C733" si="222">C721+1</f>
        <v>220803</v>
      </c>
      <c r="D722" s="83" t="s">
        <v>91</v>
      </c>
      <c r="E722" s="92"/>
      <c r="F722" s="85" t="s">
        <v>701</v>
      </c>
      <c r="G722" s="93" t="s">
        <v>24</v>
      </c>
      <c r="I722" s="94">
        <v>1</v>
      </c>
      <c r="J722" s="170"/>
      <c r="K722" s="170">
        <f t="shared" si="218"/>
        <v>0</v>
      </c>
      <c r="L722" s="184">
        <f t="shared" si="219"/>
        <v>0</v>
      </c>
      <c r="N722" s="95"/>
    </row>
    <row r="723" spans="1:15" ht="15" outlineLevel="2" x14ac:dyDescent="0.2">
      <c r="A723" s="62" t="e">
        <f t="shared" si="220"/>
        <v>#REF!</v>
      </c>
      <c r="B723" s="63">
        <f t="shared" si="221"/>
        <v>220800</v>
      </c>
      <c r="C723" s="82">
        <f t="shared" si="222"/>
        <v>220804</v>
      </c>
      <c r="D723" s="83" t="s">
        <v>91</v>
      </c>
      <c r="E723" s="92"/>
      <c r="F723" s="85" t="s">
        <v>702</v>
      </c>
      <c r="G723" s="93" t="s">
        <v>24</v>
      </c>
      <c r="I723" s="94">
        <v>1</v>
      </c>
      <c r="J723" s="170"/>
      <c r="K723" s="170">
        <f t="shared" si="218"/>
        <v>0</v>
      </c>
      <c r="L723" s="184">
        <f t="shared" si="219"/>
        <v>0</v>
      </c>
      <c r="N723" s="95"/>
    </row>
    <row r="724" spans="1:15" ht="15" outlineLevel="2" x14ac:dyDescent="0.2">
      <c r="A724" s="62">
        <f t="shared" si="220"/>
        <v>1</v>
      </c>
      <c r="B724" s="63">
        <f t="shared" si="221"/>
        <v>220800</v>
      </c>
      <c r="C724" s="82">
        <f t="shared" si="222"/>
        <v>220805</v>
      </c>
      <c r="D724" s="83" t="s">
        <v>91</v>
      </c>
      <c r="E724" s="92"/>
      <c r="F724" s="85" t="s">
        <v>703</v>
      </c>
      <c r="G724" s="93" t="s">
        <v>24</v>
      </c>
      <c r="I724" s="94">
        <v>1</v>
      </c>
      <c r="J724" s="170"/>
      <c r="K724" s="170">
        <f t="shared" si="218"/>
        <v>0</v>
      </c>
      <c r="L724" s="184">
        <f t="shared" si="219"/>
        <v>0</v>
      </c>
      <c r="N724" s="95"/>
    </row>
    <row r="725" spans="1:15" ht="15" outlineLevel="2" x14ac:dyDescent="0.2">
      <c r="A725" s="62" t="e">
        <f t="shared" si="220"/>
        <v>#REF!</v>
      </c>
      <c r="B725" s="63">
        <f t="shared" si="221"/>
        <v>220800</v>
      </c>
      <c r="C725" s="82">
        <f t="shared" si="222"/>
        <v>220806</v>
      </c>
      <c r="D725" s="83" t="s">
        <v>91</v>
      </c>
      <c r="E725" s="92"/>
      <c r="F725" s="85" t="s">
        <v>704</v>
      </c>
      <c r="G725" s="93" t="s">
        <v>24</v>
      </c>
      <c r="I725" s="94">
        <v>1</v>
      </c>
      <c r="J725" s="170"/>
      <c r="K725" s="170">
        <f t="shared" si="218"/>
        <v>0</v>
      </c>
      <c r="L725" s="184">
        <f t="shared" si="219"/>
        <v>0</v>
      </c>
      <c r="N725" s="95"/>
    </row>
    <row r="726" spans="1:15" ht="15" outlineLevel="2" x14ac:dyDescent="0.2">
      <c r="A726" s="62" t="e">
        <f t="shared" si="220"/>
        <v>#REF!</v>
      </c>
      <c r="B726" s="63">
        <f t="shared" si="221"/>
        <v>220800</v>
      </c>
      <c r="C726" s="82">
        <f t="shared" si="222"/>
        <v>220807</v>
      </c>
      <c r="D726" s="83" t="s">
        <v>91</v>
      </c>
      <c r="E726" s="92"/>
      <c r="F726" s="85" t="s">
        <v>705</v>
      </c>
      <c r="G726" s="93" t="s">
        <v>24</v>
      </c>
      <c r="I726" s="94">
        <v>1</v>
      </c>
      <c r="J726" s="170"/>
      <c r="K726" s="170">
        <f t="shared" si="218"/>
        <v>0</v>
      </c>
      <c r="L726" s="184">
        <f t="shared" si="219"/>
        <v>0</v>
      </c>
      <c r="N726" s="95"/>
    </row>
    <row r="727" spans="1:15" ht="15" outlineLevel="2" x14ac:dyDescent="0.2">
      <c r="A727" s="62" t="e">
        <f t="shared" si="220"/>
        <v>#REF!</v>
      </c>
      <c r="B727" s="63">
        <f t="shared" si="221"/>
        <v>220800</v>
      </c>
      <c r="C727" s="82">
        <f t="shared" si="222"/>
        <v>220808</v>
      </c>
      <c r="D727" s="83" t="s">
        <v>91</v>
      </c>
      <c r="E727" s="92"/>
      <c r="F727" s="85" t="s">
        <v>706</v>
      </c>
      <c r="G727" s="93" t="s">
        <v>24</v>
      </c>
      <c r="I727" s="94">
        <v>1</v>
      </c>
      <c r="J727" s="170"/>
      <c r="K727" s="170">
        <f t="shared" si="218"/>
        <v>0</v>
      </c>
      <c r="L727" s="184">
        <f t="shared" si="219"/>
        <v>0</v>
      </c>
      <c r="N727" s="95"/>
    </row>
    <row r="728" spans="1:15" ht="15" outlineLevel="2" x14ac:dyDescent="0.2">
      <c r="A728" s="62">
        <f t="shared" si="220"/>
        <v>1</v>
      </c>
      <c r="B728" s="63">
        <f t="shared" si="221"/>
        <v>220800</v>
      </c>
      <c r="C728" s="82">
        <f t="shared" si="222"/>
        <v>220809</v>
      </c>
      <c r="D728" s="83" t="s">
        <v>91</v>
      </c>
      <c r="E728" s="92"/>
      <c r="F728" s="85" t="s">
        <v>707</v>
      </c>
      <c r="G728" s="93" t="s">
        <v>24</v>
      </c>
      <c r="I728" s="94">
        <v>1</v>
      </c>
      <c r="J728" s="170"/>
      <c r="K728" s="170">
        <f t="shared" si="218"/>
        <v>0</v>
      </c>
      <c r="L728" s="184">
        <f t="shared" si="219"/>
        <v>0</v>
      </c>
      <c r="N728" s="95"/>
    </row>
    <row r="729" spans="1:15" ht="15" outlineLevel="2" x14ac:dyDescent="0.2">
      <c r="A729" s="62" t="e">
        <f t="shared" si="220"/>
        <v>#REF!</v>
      </c>
      <c r="B729" s="63">
        <f t="shared" si="221"/>
        <v>220800</v>
      </c>
      <c r="C729" s="82">
        <f t="shared" si="222"/>
        <v>220810</v>
      </c>
      <c r="D729" s="83" t="s">
        <v>91</v>
      </c>
      <c r="E729" s="92"/>
      <c r="F729" s="85" t="s">
        <v>708</v>
      </c>
      <c r="G729" s="93" t="s">
        <v>24</v>
      </c>
      <c r="I729" s="94">
        <v>1</v>
      </c>
      <c r="J729" s="170"/>
      <c r="K729" s="170">
        <f t="shared" si="218"/>
        <v>0</v>
      </c>
      <c r="L729" s="184">
        <f t="shared" si="219"/>
        <v>0</v>
      </c>
      <c r="N729" s="95"/>
    </row>
    <row r="730" spans="1:15" ht="15" outlineLevel="2" x14ac:dyDescent="0.2">
      <c r="A730" s="62" t="e">
        <f t="shared" si="220"/>
        <v>#REF!</v>
      </c>
      <c r="B730" s="63">
        <f t="shared" si="221"/>
        <v>220800</v>
      </c>
      <c r="C730" s="82">
        <f t="shared" si="222"/>
        <v>220811</v>
      </c>
      <c r="D730" s="83" t="s">
        <v>91</v>
      </c>
      <c r="E730" s="92"/>
      <c r="F730" s="85" t="s">
        <v>709</v>
      </c>
      <c r="G730" s="93" t="s">
        <v>24</v>
      </c>
      <c r="I730" s="94">
        <v>1</v>
      </c>
      <c r="J730" s="170"/>
      <c r="K730" s="170">
        <f t="shared" si="218"/>
        <v>0</v>
      </c>
      <c r="L730" s="184">
        <f t="shared" si="219"/>
        <v>0</v>
      </c>
      <c r="N730" s="95"/>
    </row>
    <row r="731" spans="1:15" ht="15" outlineLevel="2" x14ac:dyDescent="0.2">
      <c r="A731" s="62" t="e">
        <f>A508+1</f>
        <v>#REF!</v>
      </c>
      <c r="B731" s="63">
        <f t="shared" si="221"/>
        <v>220800</v>
      </c>
      <c r="C731" s="82">
        <f t="shared" si="222"/>
        <v>220812</v>
      </c>
      <c r="D731" s="83" t="s">
        <v>91</v>
      </c>
      <c r="E731" s="92"/>
      <c r="F731" s="85" t="s">
        <v>710</v>
      </c>
      <c r="G731" s="93" t="s">
        <v>24</v>
      </c>
      <c r="I731" s="94">
        <v>1</v>
      </c>
      <c r="J731" s="170"/>
      <c r="K731" s="170">
        <f t="shared" si="218"/>
        <v>0</v>
      </c>
      <c r="L731" s="184">
        <f t="shared" si="219"/>
        <v>0</v>
      </c>
      <c r="N731" s="95"/>
    </row>
    <row r="732" spans="1:15" ht="15" outlineLevel="2" x14ac:dyDescent="0.2">
      <c r="A732" s="62" t="e">
        <f>A509+1</f>
        <v>#REF!</v>
      </c>
      <c r="B732" s="63">
        <f t="shared" si="221"/>
        <v>220800</v>
      </c>
      <c r="C732" s="82">
        <f t="shared" si="222"/>
        <v>220813</v>
      </c>
      <c r="D732" s="83" t="s">
        <v>91</v>
      </c>
      <c r="E732" s="92"/>
      <c r="F732" s="85" t="s">
        <v>711</v>
      </c>
      <c r="G732" s="93" t="s">
        <v>24</v>
      </c>
      <c r="I732" s="94">
        <v>1</v>
      </c>
      <c r="J732" s="170"/>
      <c r="K732" s="170">
        <f t="shared" si="218"/>
        <v>0</v>
      </c>
      <c r="L732" s="184">
        <f t="shared" si="219"/>
        <v>0</v>
      </c>
      <c r="N732" s="95"/>
    </row>
    <row r="733" spans="1:15" ht="15" outlineLevel="2" x14ac:dyDescent="0.2">
      <c r="A733" s="62" t="e">
        <f>A510+1</f>
        <v>#REF!</v>
      </c>
      <c r="B733" s="63">
        <f t="shared" si="221"/>
        <v>220800</v>
      </c>
      <c r="C733" s="82">
        <f t="shared" si="222"/>
        <v>220814</v>
      </c>
      <c r="D733" s="83" t="s">
        <v>91</v>
      </c>
      <c r="E733" s="92"/>
      <c r="F733" s="85" t="s">
        <v>712</v>
      </c>
      <c r="G733" s="93" t="s">
        <v>24</v>
      </c>
      <c r="I733" s="94">
        <v>1</v>
      </c>
      <c r="J733" s="170"/>
      <c r="K733" s="170">
        <f t="shared" si="218"/>
        <v>0</v>
      </c>
      <c r="L733" s="184">
        <f t="shared" si="219"/>
        <v>0</v>
      </c>
      <c r="N733" s="95"/>
    </row>
    <row r="734" spans="1:15" ht="30" customHeight="1" outlineLevel="1" x14ac:dyDescent="0.2">
      <c r="A734" s="62" t="e">
        <f>#REF!+1</f>
        <v>#REF!</v>
      </c>
      <c r="B734" s="63">
        <f>B733</f>
        <v>220800</v>
      </c>
      <c r="C734" s="96"/>
      <c r="D734" s="47">
        <f>C629</f>
        <v>220000</v>
      </c>
      <c r="E734" s="48" t="s">
        <v>13</v>
      </c>
      <c r="F734" s="97">
        <f>B734</f>
        <v>220800</v>
      </c>
      <c r="G734" s="15"/>
      <c r="H734" s="3"/>
      <c r="I734" s="52" t="s">
        <v>0</v>
      </c>
      <c r="J734" s="171"/>
      <c r="K734" s="171">
        <f>SUMIF(B$9:B733,B734,K$9:K733)</f>
        <v>0</v>
      </c>
      <c r="L734" s="185">
        <f t="shared" si="219"/>
        <v>0</v>
      </c>
      <c r="N734" s="98"/>
      <c r="O734" s="3"/>
    </row>
    <row r="735" spans="1:15" ht="7.5" customHeight="1" outlineLevel="1" x14ac:dyDescent="0.2">
      <c r="C735" s="82"/>
      <c r="D735" s="83"/>
      <c r="E735" s="84" t="s">
        <v>28</v>
      </c>
      <c r="F735" s="85"/>
      <c r="G735" s="86"/>
      <c r="I735" s="87" t="s">
        <v>0</v>
      </c>
      <c r="J735" s="170"/>
      <c r="K735" s="170"/>
      <c r="L735" s="186"/>
      <c r="N735" s="88"/>
    </row>
    <row r="736" spans="1:15" s="91" customFormat="1" ht="30" customHeight="1" outlineLevel="1" x14ac:dyDescent="0.25">
      <c r="A736" s="62">
        <f>A527+1</f>
        <v>1</v>
      </c>
      <c r="B736" s="89">
        <f>C736</f>
        <v>220900</v>
      </c>
      <c r="C736" s="90">
        <f>C719+100</f>
        <v>220900</v>
      </c>
      <c r="D736" s="43" t="s">
        <v>0</v>
      </c>
      <c r="E736" s="44" t="s">
        <v>0</v>
      </c>
      <c r="F736" s="49" t="s">
        <v>713</v>
      </c>
      <c r="G736" s="45"/>
      <c r="H736" s="1"/>
      <c r="I736" s="51" t="s">
        <v>0</v>
      </c>
      <c r="J736" s="168"/>
      <c r="K736" s="168"/>
      <c r="L736" s="187"/>
      <c r="M736" s="1"/>
      <c r="N736" s="46"/>
      <c r="O736" s="1"/>
    </row>
    <row r="737" spans="1:15" ht="15" outlineLevel="2" x14ac:dyDescent="0.2">
      <c r="A737" s="62" t="e">
        <f>A528+1</f>
        <v>#REF!</v>
      </c>
      <c r="B737" s="63">
        <f>B736</f>
        <v>220900</v>
      </c>
      <c r="C737" s="82">
        <f>C736+1</f>
        <v>220901</v>
      </c>
      <c r="D737" s="83" t="s">
        <v>91</v>
      </c>
      <c r="E737" s="92"/>
      <c r="F737" s="85"/>
      <c r="G737" s="93"/>
      <c r="I737" s="94">
        <v>0</v>
      </c>
      <c r="J737" s="170"/>
      <c r="K737" s="170">
        <f t="shared" ref="K737" si="223">ROUND(J737*I737,2)</f>
        <v>0</v>
      </c>
      <c r="L737" s="184">
        <f t="shared" ref="L737" si="224">IFERROR(K737/$K$1021,0)</f>
        <v>0</v>
      </c>
      <c r="N737" s="95"/>
    </row>
    <row r="738" spans="1:15" ht="30" customHeight="1" outlineLevel="1" x14ac:dyDescent="0.2">
      <c r="A738" s="62" t="e">
        <f>#REF!+1</f>
        <v>#REF!</v>
      </c>
      <c r="B738" s="63">
        <f>B737</f>
        <v>220900</v>
      </c>
      <c r="C738" s="96"/>
      <c r="D738" s="47">
        <f>C629</f>
        <v>220000</v>
      </c>
      <c r="E738" s="48" t="s">
        <v>13</v>
      </c>
      <c r="F738" s="97">
        <f>B738</f>
        <v>220900</v>
      </c>
      <c r="G738" s="15"/>
      <c r="H738" s="3"/>
      <c r="I738" s="52" t="s">
        <v>0</v>
      </c>
      <c r="J738" s="171"/>
      <c r="K738" s="171">
        <f>SUMIF(B$9:B737,B738,K$9:K737)</f>
        <v>0</v>
      </c>
      <c r="L738" s="185">
        <f>IFERROR(K738/$K$1021,0)</f>
        <v>0</v>
      </c>
      <c r="N738" s="98"/>
      <c r="O738" s="3"/>
    </row>
    <row r="739" spans="1:15" ht="7.5" customHeight="1" outlineLevel="1" x14ac:dyDescent="0.2">
      <c r="C739" s="82"/>
      <c r="D739" s="83"/>
      <c r="E739" s="84" t="s">
        <v>28</v>
      </c>
      <c r="F739" s="85"/>
      <c r="G739" s="86"/>
      <c r="I739" s="87" t="s">
        <v>0</v>
      </c>
      <c r="J739" s="170"/>
      <c r="K739" s="170"/>
      <c r="L739" s="186"/>
      <c r="N739" s="88"/>
    </row>
    <row r="740" spans="1:15" s="91" customFormat="1" ht="30" customHeight="1" outlineLevel="1" x14ac:dyDescent="0.25">
      <c r="A740" s="62" t="e">
        <f>A544+1</f>
        <v>#REF!</v>
      </c>
      <c r="B740" s="89">
        <f>C740</f>
        <v>221000</v>
      </c>
      <c r="C740" s="90">
        <f>C736+100</f>
        <v>221000</v>
      </c>
      <c r="D740" s="43" t="s">
        <v>0</v>
      </c>
      <c r="E740" s="44" t="s">
        <v>0</v>
      </c>
      <c r="F740" s="49" t="s">
        <v>714</v>
      </c>
      <c r="G740" s="45"/>
      <c r="H740" s="1"/>
      <c r="I740" s="51" t="s">
        <v>0</v>
      </c>
      <c r="J740" s="168"/>
      <c r="K740" s="168"/>
      <c r="L740" s="187"/>
      <c r="M740" s="1"/>
      <c r="N740" s="46"/>
      <c r="O740" s="1"/>
    </row>
    <row r="741" spans="1:15" ht="15" outlineLevel="2" x14ac:dyDescent="0.2">
      <c r="A741" s="62" t="e">
        <f>A545+1</f>
        <v>#REF!</v>
      </c>
      <c r="B741" s="63">
        <f>B740</f>
        <v>221000</v>
      </c>
      <c r="C741" s="82">
        <f>C740+1</f>
        <v>221001</v>
      </c>
      <c r="D741" s="83" t="s">
        <v>91</v>
      </c>
      <c r="E741" s="92"/>
      <c r="F741" s="85" t="s">
        <v>659</v>
      </c>
      <c r="G741" s="93" t="s">
        <v>53</v>
      </c>
      <c r="I741" s="94">
        <v>110</v>
      </c>
      <c r="J741" s="170"/>
      <c r="K741" s="170">
        <f t="shared" ref="K741:K763" si="225">ROUND(J741*I741,2)</f>
        <v>0</v>
      </c>
      <c r="L741" s="184">
        <f t="shared" ref="L741:L764" si="226">IFERROR(K741/$K$1021,0)</f>
        <v>0</v>
      </c>
      <c r="N741" s="95"/>
    </row>
    <row r="742" spans="1:15" ht="15" outlineLevel="2" x14ac:dyDescent="0.2">
      <c r="A742" s="62" t="e">
        <f t="shared" ref="A742:A751" si="227">A534+1</f>
        <v>#REF!</v>
      </c>
      <c r="B742" s="63">
        <f>B741</f>
        <v>221000</v>
      </c>
      <c r="C742" s="82">
        <f>C741+1</f>
        <v>221002</v>
      </c>
      <c r="D742" s="83" t="s">
        <v>91</v>
      </c>
      <c r="E742" s="92"/>
      <c r="F742" s="85" t="s">
        <v>660</v>
      </c>
      <c r="G742" s="93" t="s">
        <v>53</v>
      </c>
      <c r="I742" s="94">
        <v>40</v>
      </c>
      <c r="J742" s="170"/>
      <c r="K742" s="170">
        <f t="shared" si="225"/>
        <v>0</v>
      </c>
      <c r="L742" s="184">
        <f t="shared" si="226"/>
        <v>0</v>
      </c>
      <c r="N742" s="95"/>
    </row>
    <row r="743" spans="1:15" ht="15" outlineLevel="2" x14ac:dyDescent="0.2">
      <c r="A743" s="62">
        <f t="shared" si="227"/>
        <v>1</v>
      </c>
      <c r="B743" s="63">
        <f t="shared" ref="B743:B763" si="228">B742</f>
        <v>221000</v>
      </c>
      <c r="C743" s="82">
        <f t="shared" ref="C743:C763" si="229">C742+1</f>
        <v>221003</v>
      </c>
      <c r="D743" s="83" t="s">
        <v>91</v>
      </c>
      <c r="E743" s="92"/>
      <c r="F743" s="85" t="s">
        <v>661</v>
      </c>
      <c r="G743" s="93" t="s">
        <v>53</v>
      </c>
      <c r="I743" s="94">
        <v>90</v>
      </c>
      <c r="J743" s="170"/>
      <c r="K743" s="170">
        <f t="shared" si="225"/>
        <v>0</v>
      </c>
      <c r="L743" s="184">
        <f t="shared" si="226"/>
        <v>0</v>
      </c>
      <c r="N743" s="95"/>
    </row>
    <row r="744" spans="1:15" ht="15" outlineLevel="2" x14ac:dyDescent="0.2">
      <c r="A744" s="62" t="e">
        <f t="shared" si="227"/>
        <v>#REF!</v>
      </c>
      <c r="B744" s="63">
        <f t="shared" si="228"/>
        <v>221000</v>
      </c>
      <c r="C744" s="82">
        <f t="shared" si="229"/>
        <v>221004</v>
      </c>
      <c r="D744" s="83" t="s">
        <v>91</v>
      </c>
      <c r="E744" s="92"/>
      <c r="F744" s="85" t="s">
        <v>662</v>
      </c>
      <c r="G744" s="93" t="s">
        <v>53</v>
      </c>
      <c r="I744" s="94">
        <v>15</v>
      </c>
      <c r="J744" s="170"/>
      <c r="K744" s="170">
        <f t="shared" si="225"/>
        <v>0</v>
      </c>
      <c r="L744" s="184">
        <f t="shared" si="226"/>
        <v>0</v>
      </c>
      <c r="N744" s="95"/>
    </row>
    <row r="745" spans="1:15" ht="15" outlineLevel="2" x14ac:dyDescent="0.2">
      <c r="A745" s="62">
        <f t="shared" si="227"/>
        <v>2</v>
      </c>
      <c r="B745" s="63">
        <f t="shared" si="228"/>
        <v>221000</v>
      </c>
      <c r="C745" s="82">
        <f t="shared" si="229"/>
        <v>221005</v>
      </c>
      <c r="D745" s="83" t="s">
        <v>91</v>
      </c>
      <c r="E745" s="92"/>
      <c r="F745" s="85" t="s">
        <v>663</v>
      </c>
      <c r="G745" s="93" t="s">
        <v>53</v>
      </c>
      <c r="I745" s="94">
        <v>10</v>
      </c>
      <c r="J745" s="170"/>
      <c r="K745" s="170">
        <f t="shared" si="225"/>
        <v>0</v>
      </c>
      <c r="L745" s="184">
        <f t="shared" si="226"/>
        <v>0</v>
      </c>
      <c r="N745" s="95"/>
    </row>
    <row r="746" spans="1:15" ht="15" outlineLevel="2" x14ac:dyDescent="0.2">
      <c r="A746" s="62" t="e">
        <f t="shared" si="227"/>
        <v>#REF!</v>
      </c>
      <c r="B746" s="63">
        <f t="shared" si="228"/>
        <v>221000</v>
      </c>
      <c r="C746" s="82">
        <f t="shared" si="229"/>
        <v>221006</v>
      </c>
      <c r="D746" s="83" t="s">
        <v>91</v>
      </c>
      <c r="E746" s="92"/>
      <c r="F746" s="85" t="s">
        <v>715</v>
      </c>
      <c r="G746" s="93" t="s">
        <v>53</v>
      </c>
      <c r="I746" s="94">
        <v>40</v>
      </c>
      <c r="J746" s="170"/>
      <c r="K746" s="170">
        <f t="shared" si="225"/>
        <v>0</v>
      </c>
      <c r="L746" s="184">
        <f t="shared" si="226"/>
        <v>0</v>
      </c>
      <c r="N746" s="95"/>
    </row>
    <row r="747" spans="1:15" ht="15" outlineLevel="2" x14ac:dyDescent="0.2">
      <c r="A747" s="62">
        <f t="shared" si="227"/>
        <v>3</v>
      </c>
      <c r="B747" s="63">
        <f t="shared" si="228"/>
        <v>221000</v>
      </c>
      <c r="C747" s="82">
        <f t="shared" si="229"/>
        <v>221007</v>
      </c>
      <c r="D747" s="83" t="s">
        <v>91</v>
      </c>
      <c r="E747" s="92"/>
      <c r="F747" s="85" t="s">
        <v>667</v>
      </c>
      <c r="G747" s="93" t="s">
        <v>24</v>
      </c>
      <c r="I747" s="94">
        <v>2</v>
      </c>
      <c r="J747" s="170"/>
      <c r="K747" s="170">
        <f t="shared" si="225"/>
        <v>0</v>
      </c>
      <c r="L747" s="184">
        <f t="shared" si="226"/>
        <v>0</v>
      </c>
      <c r="N747" s="95"/>
    </row>
    <row r="748" spans="1:15" ht="15" outlineLevel="2" x14ac:dyDescent="0.2">
      <c r="A748" s="62" t="e">
        <f t="shared" si="227"/>
        <v>#REF!</v>
      </c>
      <c r="B748" s="63">
        <f t="shared" si="228"/>
        <v>221000</v>
      </c>
      <c r="C748" s="82">
        <f t="shared" si="229"/>
        <v>221008</v>
      </c>
      <c r="D748" s="83" t="s">
        <v>91</v>
      </c>
      <c r="E748" s="92"/>
      <c r="F748" s="85" t="s">
        <v>668</v>
      </c>
      <c r="G748" s="93" t="s">
        <v>24</v>
      </c>
      <c r="I748" s="94">
        <v>1</v>
      </c>
      <c r="J748" s="170"/>
      <c r="K748" s="170">
        <f t="shared" si="225"/>
        <v>0</v>
      </c>
      <c r="L748" s="184">
        <f t="shared" si="226"/>
        <v>0</v>
      </c>
      <c r="N748" s="95"/>
    </row>
    <row r="749" spans="1:15" ht="15" outlineLevel="2" x14ac:dyDescent="0.2">
      <c r="A749" s="62">
        <f t="shared" si="227"/>
        <v>4</v>
      </c>
      <c r="B749" s="63">
        <f t="shared" si="228"/>
        <v>221000</v>
      </c>
      <c r="C749" s="82">
        <f t="shared" si="229"/>
        <v>221009</v>
      </c>
      <c r="D749" s="83" t="s">
        <v>91</v>
      </c>
      <c r="E749" s="92"/>
      <c r="F749" s="85" t="s">
        <v>669</v>
      </c>
      <c r="G749" s="93" t="s">
        <v>24</v>
      </c>
      <c r="I749" s="94">
        <v>2</v>
      </c>
      <c r="J749" s="170"/>
      <c r="K749" s="170">
        <f t="shared" si="225"/>
        <v>0</v>
      </c>
      <c r="L749" s="184">
        <f t="shared" si="226"/>
        <v>0</v>
      </c>
      <c r="N749" s="95"/>
    </row>
    <row r="750" spans="1:15" ht="15" outlineLevel="2" x14ac:dyDescent="0.2">
      <c r="A750" s="62" t="e">
        <f t="shared" si="227"/>
        <v>#REF!</v>
      </c>
      <c r="B750" s="63">
        <f t="shared" si="228"/>
        <v>221000</v>
      </c>
      <c r="C750" s="82">
        <f t="shared" si="229"/>
        <v>221010</v>
      </c>
      <c r="D750" s="83" t="s">
        <v>91</v>
      </c>
      <c r="E750" s="92"/>
      <c r="F750" s="85" t="s">
        <v>672</v>
      </c>
      <c r="G750" s="93" t="s">
        <v>24</v>
      </c>
      <c r="I750" s="94">
        <v>12</v>
      </c>
      <c r="J750" s="170"/>
      <c r="K750" s="170">
        <f t="shared" si="225"/>
        <v>0</v>
      </c>
      <c r="L750" s="184">
        <f t="shared" si="226"/>
        <v>0</v>
      </c>
      <c r="N750" s="95"/>
    </row>
    <row r="751" spans="1:15" ht="15" outlineLevel="2" x14ac:dyDescent="0.2">
      <c r="A751" s="62" t="e">
        <f t="shared" si="227"/>
        <v>#REF!</v>
      </c>
      <c r="B751" s="63">
        <f t="shared" si="228"/>
        <v>221000</v>
      </c>
      <c r="C751" s="82">
        <f t="shared" si="229"/>
        <v>221011</v>
      </c>
      <c r="D751" s="83" t="s">
        <v>91</v>
      </c>
      <c r="E751" s="92"/>
      <c r="F751" s="85" t="s">
        <v>673</v>
      </c>
      <c r="G751" s="93" t="s">
        <v>24</v>
      </c>
      <c r="I751" s="94">
        <v>12</v>
      </c>
      <c r="J751" s="170"/>
      <c r="K751" s="170">
        <f t="shared" si="225"/>
        <v>0</v>
      </c>
      <c r="L751" s="184">
        <f t="shared" si="226"/>
        <v>0</v>
      </c>
      <c r="N751" s="95"/>
    </row>
    <row r="752" spans="1:15" ht="15" outlineLevel="2" x14ac:dyDescent="0.2">
      <c r="A752" s="62" t="e">
        <f t="shared" ref="A752:A763" si="230">A542+1</f>
        <v>#REF!</v>
      </c>
      <c r="B752" s="63">
        <f t="shared" si="228"/>
        <v>221000</v>
      </c>
      <c r="C752" s="82">
        <f t="shared" si="229"/>
        <v>221012</v>
      </c>
      <c r="D752" s="83" t="s">
        <v>91</v>
      </c>
      <c r="E752" s="92"/>
      <c r="F752" s="85" t="s">
        <v>716</v>
      </c>
      <c r="G752" s="93" t="s">
        <v>24</v>
      </c>
      <c r="I752" s="94">
        <v>2</v>
      </c>
      <c r="J752" s="170"/>
      <c r="K752" s="170">
        <f t="shared" si="225"/>
        <v>0</v>
      </c>
      <c r="L752" s="184">
        <f t="shared" si="226"/>
        <v>0</v>
      </c>
      <c r="N752" s="95"/>
    </row>
    <row r="753" spans="1:15" ht="15" outlineLevel="2" x14ac:dyDescent="0.2">
      <c r="A753" s="62" t="e">
        <f t="shared" si="230"/>
        <v>#REF!</v>
      </c>
      <c r="B753" s="63">
        <f t="shared" si="228"/>
        <v>221000</v>
      </c>
      <c r="C753" s="82">
        <f t="shared" si="229"/>
        <v>221013</v>
      </c>
      <c r="D753" s="83" t="s">
        <v>91</v>
      </c>
      <c r="E753" s="92"/>
      <c r="F753" s="85" t="s">
        <v>717</v>
      </c>
      <c r="G753" s="93" t="s">
        <v>24</v>
      </c>
      <c r="I753" s="94">
        <v>2</v>
      </c>
      <c r="J753" s="170"/>
      <c r="K753" s="170">
        <f t="shared" si="225"/>
        <v>0</v>
      </c>
      <c r="L753" s="184">
        <f t="shared" si="226"/>
        <v>0</v>
      </c>
      <c r="N753" s="95"/>
    </row>
    <row r="754" spans="1:15" ht="15" outlineLevel="2" x14ac:dyDescent="0.2">
      <c r="A754" s="62" t="e">
        <f t="shared" si="230"/>
        <v>#REF!</v>
      </c>
      <c r="B754" s="63">
        <f t="shared" si="228"/>
        <v>221000</v>
      </c>
      <c r="C754" s="82">
        <f t="shared" si="229"/>
        <v>221014</v>
      </c>
      <c r="D754" s="83" t="s">
        <v>91</v>
      </c>
      <c r="E754" s="92"/>
      <c r="F754" s="85" t="s">
        <v>718</v>
      </c>
      <c r="G754" s="93" t="s">
        <v>24</v>
      </c>
      <c r="I754" s="94">
        <v>2</v>
      </c>
      <c r="J754" s="170"/>
      <c r="K754" s="170">
        <f t="shared" si="225"/>
        <v>0</v>
      </c>
      <c r="L754" s="184">
        <f t="shared" si="226"/>
        <v>0</v>
      </c>
      <c r="N754" s="95"/>
    </row>
    <row r="755" spans="1:15" ht="15" outlineLevel="2" x14ac:dyDescent="0.2">
      <c r="A755" s="62" t="e">
        <f t="shared" si="230"/>
        <v>#REF!</v>
      </c>
      <c r="B755" s="63">
        <f t="shared" si="228"/>
        <v>221000</v>
      </c>
      <c r="C755" s="82">
        <f t="shared" si="229"/>
        <v>221015</v>
      </c>
      <c r="D755" s="83" t="s">
        <v>91</v>
      </c>
      <c r="E755" s="92"/>
      <c r="F755" s="85" t="s">
        <v>719</v>
      </c>
      <c r="G755" s="93" t="s">
        <v>24</v>
      </c>
      <c r="I755" s="94">
        <v>2</v>
      </c>
      <c r="J755" s="170"/>
      <c r="K755" s="170">
        <f t="shared" si="225"/>
        <v>0</v>
      </c>
      <c r="L755" s="184">
        <f t="shared" si="226"/>
        <v>0</v>
      </c>
      <c r="N755" s="95"/>
    </row>
    <row r="756" spans="1:15" ht="15" outlineLevel="2" x14ac:dyDescent="0.2">
      <c r="A756" s="62" t="e">
        <f t="shared" si="230"/>
        <v>#REF!</v>
      </c>
      <c r="B756" s="63">
        <f t="shared" si="228"/>
        <v>221000</v>
      </c>
      <c r="C756" s="82">
        <f t="shared" si="229"/>
        <v>221016</v>
      </c>
      <c r="D756" s="83" t="s">
        <v>91</v>
      </c>
      <c r="E756" s="92"/>
      <c r="F756" s="85" t="s">
        <v>720</v>
      </c>
      <c r="G756" s="93" t="s">
        <v>24</v>
      </c>
      <c r="I756" s="94">
        <v>2</v>
      </c>
      <c r="J756" s="170"/>
      <c r="K756" s="170">
        <f t="shared" si="225"/>
        <v>0</v>
      </c>
      <c r="L756" s="184">
        <f t="shared" si="226"/>
        <v>0</v>
      </c>
      <c r="N756" s="95"/>
    </row>
    <row r="757" spans="1:15" ht="15" outlineLevel="2" x14ac:dyDescent="0.2">
      <c r="A757" s="62" t="e">
        <f t="shared" si="230"/>
        <v>#REF!</v>
      </c>
      <c r="B757" s="63">
        <f t="shared" si="228"/>
        <v>221000</v>
      </c>
      <c r="C757" s="82">
        <f t="shared" si="229"/>
        <v>221017</v>
      </c>
      <c r="D757" s="83" t="s">
        <v>91</v>
      </c>
      <c r="E757" s="92"/>
      <c r="F757" s="85" t="s">
        <v>721</v>
      </c>
      <c r="G757" s="93" t="s">
        <v>24</v>
      </c>
      <c r="I757" s="94">
        <v>2</v>
      </c>
      <c r="J757" s="170"/>
      <c r="K757" s="170">
        <f t="shared" si="225"/>
        <v>0</v>
      </c>
      <c r="L757" s="184">
        <f t="shared" si="226"/>
        <v>0</v>
      </c>
      <c r="N757" s="95"/>
    </row>
    <row r="758" spans="1:15" ht="15" outlineLevel="2" x14ac:dyDescent="0.2">
      <c r="A758" s="62" t="e">
        <f t="shared" si="230"/>
        <v>#REF!</v>
      </c>
      <c r="B758" s="63">
        <f t="shared" si="228"/>
        <v>221000</v>
      </c>
      <c r="C758" s="82">
        <f t="shared" si="229"/>
        <v>221018</v>
      </c>
      <c r="D758" s="83" t="s">
        <v>91</v>
      </c>
      <c r="E758" s="92"/>
      <c r="F758" s="85" t="s">
        <v>679</v>
      </c>
      <c r="G758" s="93" t="s">
        <v>53</v>
      </c>
      <c r="I758" s="94">
        <v>110</v>
      </c>
      <c r="J758" s="170"/>
      <c r="K758" s="170">
        <f t="shared" si="225"/>
        <v>0</v>
      </c>
      <c r="L758" s="184">
        <f t="shared" si="226"/>
        <v>0</v>
      </c>
      <c r="N758" s="95"/>
    </row>
    <row r="759" spans="1:15" ht="15" outlineLevel="2" x14ac:dyDescent="0.2">
      <c r="A759" s="62" t="e">
        <f t="shared" si="230"/>
        <v>#REF!</v>
      </c>
      <c r="B759" s="63">
        <f t="shared" si="228"/>
        <v>221000</v>
      </c>
      <c r="C759" s="82">
        <f t="shared" si="229"/>
        <v>221019</v>
      </c>
      <c r="D759" s="83" t="s">
        <v>91</v>
      </c>
      <c r="E759" s="92"/>
      <c r="F759" s="85" t="s">
        <v>680</v>
      </c>
      <c r="G759" s="93" t="s">
        <v>53</v>
      </c>
      <c r="I759" s="94">
        <v>40</v>
      </c>
      <c r="J759" s="170"/>
      <c r="K759" s="170">
        <f t="shared" si="225"/>
        <v>0</v>
      </c>
      <c r="L759" s="184">
        <f t="shared" si="226"/>
        <v>0</v>
      </c>
      <c r="N759" s="95"/>
    </row>
    <row r="760" spans="1:15" ht="15" outlineLevel="2" x14ac:dyDescent="0.2">
      <c r="A760" s="62" t="e">
        <f t="shared" si="230"/>
        <v>#REF!</v>
      </c>
      <c r="B760" s="63">
        <f t="shared" si="228"/>
        <v>221000</v>
      </c>
      <c r="C760" s="82">
        <f t="shared" si="229"/>
        <v>221020</v>
      </c>
      <c r="D760" s="83" t="s">
        <v>91</v>
      </c>
      <c r="E760" s="92"/>
      <c r="F760" s="85" t="s">
        <v>681</v>
      </c>
      <c r="G760" s="93" t="s">
        <v>53</v>
      </c>
      <c r="I760" s="94">
        <v>90</v>
      </c>
      <c r="J760" s="170"/>
      <c r="K760" s="170">
        <f t="shared" si="225"/>
        <v>0</v>
      </c>
      <c r="L760" s="184">
        <f t="shared" si="226"/>
        <v>0</v>
      </c>
      <c r="N760" s="95"/>
    </row>
    <row r="761" spans="1:15" ht="15" outlineLevel="2" x14ac:dyDescent="0.2">
      <c r="A761" s="62" t="e">
        <f t="shared" si="230"/>
        <v>#REF!</v>
      </c>
      <c r="B761" s="63">
        <f t="shared" si="228"/>
        <v>221000</v>
      </c>
      <c r="C761" s="82">
        <f t="shared" si="229"/>
        <v>221021</v>
      </c>
      <c r="D761" s="83" t="s">
        <v>91</v>
      </c>
      <c r="E761" s="92"/>
      <c r="F761" s="85" t="s">
        <v>682</v>
      </c>
      <c r="G761" s="93" t="s">
        <v>53</v>
      </c>
      <c r="I761" s="94">
        <v>15</v>
      </c>
      <c r="J761" s="170"/>
      <c r="K761" s="170">
        <f t="shared" si="225"/>
        <v>0</v>
      </c>
      <c r="L761" s="184">
        <f t="shared" si="226"/>
        <v>0</v>
      </c>
      <c r="N761" s="95"/>
    </row>
    <row r="762" spans="1:15" ht="15" outlineLevel="2" x14ac:dyDescent="0.2">
      <c r="A762" s="62" t="e">
        <f t="shared" si="230"/>
        <v>#REF!</v>
      </c>
      <c r="B762" s="63">
        <f t="shared" si="228"/>
        <v>221000</v>
      </c>
      <c r="C762" s="82">
        <f t="shared" si="229"/>
        <v>221022</v>
      </c>
      <c r="D762" s="83" t="s">
        <v>91</v>
      </c>
      <c r="E762" s="92"/>
      <c r="F762" s="85" t="s">
        <v>683</v>
      </c>
      <c r="G762" s="93" t="s">
        <v>53</v>
      </c>
      <c r="I762" s="94">
        <v>10</v>
      </c>
      <c r="J762" s="170"/>
      <c r="K762" s="170">
        <f t="shared" si="225"/>
        <v>0</v>
      </c>
      <c r="L762" s="184">
        <f t="shared" si="226"/>
        <v>0</v>
      </c>
      <c r="N762" s="95"/>
    </row>
    <row r="763" spans="1:15" ht="15" outlineLevel="2" x14ac:dyDescent="0.2">
      <c r="A763" s="62" t="e">
        <f t="shared" si="230"/>
        <v>#REF!</v>
      </c>
      <c r="B763" s="63">
        <f t="shared" si="228"/>
        <v>221000</v>
      </c>
      <c r="C763" s="82">
        <f t="shared" si="229"/>
        <v>221023</v>
      </c>
      <c r="D763" s="83" t="s">
        <v>91</v>
      </c>
      <c r="E763" s="92"/>
      <c r="F763" s="85" t="s">
        <v>722</v>
      </c>
      <c r="G763" s="93" t="s">
        <v>53</v>
      </c>
      <c r="I763" s="94">
        <v>40</v>
      </c>
      <c r="J763" s="170"/>
      <c r="K763" s="170">
        <f t="shared" si="225"/>
        <v>0</v>
      </c>
      <c r="L763" s="184">
        <f t="shared" si="226"/>
        <v>0</v>
      </c>
      <c r="N763" s="95"/>
    </row>
    <row r="764" spans="1:15" ht="30" customHeight="1" outlineLevel="1" x14ac:dyDescent="0.2">
      <c r="A764" s="62" t="e">
        <f>#REF!+1</f>
        <v>#REF!</v>
      </c>
      <c r="B764" s="63">
        <f>B763</f>
        <v>221000</v>
      </c>
      <c r="C764" s="96"/>
      <c r="D764" s="47">
        <f>C629</f>
        <v>220000</v>
      </c>
      <c r="E764" s="48" t="s">
        <v>13</v>
      </c>
      <c r="F764" s="97">
        <f>B764</f>
        <v>221000</v>
      </c>
      <c r="G764" s="15"/>
      <c r="H764" s="3"/>
      <c r="I764" s="52" t="s">
        <v>0</v>
      </c>
      <c r="J764" s="171"/>
      <c r="K764" s="171">
        <f>SUMIF(B$9:B763,B764,K$9:K763)</f>
        <v>0</v>
      </c>
      <c r="L764" s="185">
        <f t="shared" si="226"/>
        <v>0</v>
      </c>
      <c r="N764" s="98"/>
      <c r="O764" s="3"/>
    </row>
    <row r="765" spans="1:15" ht="7.5" customHeight="1" outlineLevel="1" x14ac:dyDescent="0.2">
      <c r="C765" s="82"/>
      <c r="D765" s="83"/>
      <c r="E765" s="84" t="s">
        <v>28</v>
      </c>
      <c r="F765" s="85"/>
      <c r="G765" s="86"/>
      <c r="I765" s="87" t="s">
        <v>0</v>
      </c>
      <c r="J765" s="170"/>
      <c r="K765" s="170"/>
      <c r="L765" s="186"/>
      <c r="N765" s="88"/>
    </row>
    <row r="766" spans="1:15" s="91" customFormat="1" ht="30" customHeight="1" outlineLevel="1" x14ac:dyDescent="0.25">
      <c r="A766" s="62" t="e">
        <f>A561+1</f>
        <v>#REF!</v>
      </c>
      <c r="B766" s="89">
        <f>C766</f>
        <v>221100</v>
      </c>
      <c r="C766" s="90">
        <f>C740+100</f>
        <v>221100</v>
      </c>
      <c r="D766" s="43" t="s">
        <v>0</v>
      </c>
      <c r="E766" s="44" t="s">
        <v>0</v>
      </c>
      <c r="F766" s="49" t="s">
        <v>723</v>
      </c>
      <c r="G766" s="45"/>
      <c r="H766" s="1"/>
      <c r="I766" s="51" t="s">
        <v>0</v>
      </c>
      <c r="J766" s="168"/>
      <c r="K766" s="168"/>
      <c r="L766" s="187"/>
      <c r="M766" s="1"/>
      <c r="N766" s="46"/>
      <c r="O766" s="1"/>
    </row>
    <row r="767" spans="1:15" ht="15" outlineLevel="2" x14ac:dyDescent="0.2">
      <c r="A767" s="62" t="e">
        <f>A562+1</f>
        <v>#REF!</v>
      </c>
      <c r="B767" s="63">
        <f>B766</f>
        <v>221100</v>
      </c>
      <c r="C767" s="82">
        <f>C766+1</f>
        <v>221101</v>
      </c>
      <c r="D767" s="83" t="s">
        <v>91</v>
      </c>
      <c r="E767" s="92"/>
      <c r="F767" s="85"/>
      <c r="G767" s="93"/>
      <c r="I767" s="94">
        <v>0</v>
      </c>
      <c r="J767" s="170"/>
      <c r="K767" s="170">
        <f t="shared" ref="K767" si="231">ROUND(J767*I767,2)</f>
        <v>0</v>
      </c>
      <c r="L767" s="184">
        <f t="shared" ref="L767" si="232">IFERROR(K767/$K$1021,0)</f>
        <v>0</v>
      </c>
      <c r="N767" s="95"/>
    </row>
    <row r="768" spans="1:15" ht="30" customHeight="1" outlineLevel="1" x14ac:dyDescent="0.2">
      <c r="A768" s="62" t="e">
        <f>#REF!+1</f>
        <v>#REF!</v>
      </c>
      <c r="B768" s="63">
        <f>B767</f>
        <v>221100</v>
      </c>
      <c r="C768" s="96"/>
      <c r="D768" s="47">
        <f>C629</f>
        <v>220000</v>
      </c>
      <c r="E768" s="48" t="s">
        <v>13</v>
      </c>
      <c r="F768" s="97">
        <f>B768</f>
        <v>221100</v>
      </c>
      <c r="G768" s="15"/>
      <c r="H768" s="3"/>
      <c r="I768" s="52" t="s">
        <v>0</v>
      </c>
      <c r="J768" s="171"/>
      <c r="K768" s="171">
        <f>SUMIF(B$9:B767,B768,K$9:K767)</f>
        <v>0</v>
      </c>
      <c r="L768" s="185">
        <f>IFERROR(K768/$K$1021,0)</f>
        <v>0</v>
      </c>
      <c r="N768" s="98"/>
      <c r="O768" s="3"/>
    </row>
    <row r="769" spans="1:15" ht="7.5" customHeight="1" outlineLevel="1" x14ac:dyDescent="0.2">
      <c r="C769" s="82"/>
      <c r="D769" s="83"/>
      <c r="E769" s="84" t="s">
        <v>28</v>
      </c>
      <c r="F769" s="85"/>
      <c r="G769" s="86"/>
      <c r="I769" s="87" t="s">
        <v>0</v>
      </c>
      <c r="J769" s="170"/>
      <c r="K769" s="170"/>
      <c r="L769" s="186"/>
      <c r="N769" s="88"/>
    </row>
    <row r="770" spans="1:15" s="91" customFormat="1" ht="30" customHeight="1" outlineLevel="1" x14ac:dyDescent="0.25">
      <c r="A770" s="62" t="e">
        <f>A578+1</f>
        <v>#REF!</v>
      </c>
      <c r="B770" s="89">
        <f>C770</f>
        <v>221200</v>
      </c>
      <c r="C770" s="90">
        <f>C766+100</f>
        <v>221200</v>
      </c>
      <c r="D770" s="43" t="s">
        <v>0</v>
      </c>
      <c r="E770" s="44" t="s">
        <v>0</v>
      </c>
      <c r="F770" s="49" t="s">
        <v>724</v>
      </c>
      <c r="G770" s="45"/>
      <c r="H770" s="1"/>
      <c r="I770" s="51" t="s">
        <v>0</v>
      </c>
      <c r="J770" s="168"/>
      <c r="K770" s="168"/>
      <c r="L770" s="187"/>
      <c r="M770" s="1"/>
      <c r="N770" s="46"/>
      <c r="O770" s="1"/>
    </row>
    <row r="771" spans="1:15" ht="15" outlineLevel="2" x14ac:dyDescent="0.2">
      <c r="A771" s="62" t="e">
        <f>A579+1</f>
        <v>#REF!</v>
      </c>
      <c r="B771" s="63">
        <f>B770</f>
        <v>221200</v>
      </c>
      <c r="C771" s="82">
        <f>C770+1</f>
        <v>221201</v>
      </c>
      <c r="D771" s="83" t="s">
        <v>91</v>
      </c>
      <c r="E771" s="180"/>
      <c r="F771" s="136" t="s">
        <v>792</v>
      </c>
      <c r="G771" s="93" t="s">
        <v>53</v>
      </c>
      <c r="I771" s="94">
        <v>300</v>
      </c>
      <c r="J771" s="170"/>
      <c r="K771" s="170">
        <f t="shared" ref="K771" si="233">ROUND(J771*I771,2)</f>
        <v>0</v>
      </c>
      <c r="L771" s="184">
        <f t="shared" ref="L771" si="234">IFERROR(K771/$K$1021,0)</f>
        <v>0</v>
      </c>
      <c r="N771" s="95"/>
    </row>
    <row r="772" spans="1:15" ht="30" customHeight="1" outlineLevel="1" x14ac:dyDescent="0.2">
      <c r="A772" s="62" t="e">
        <f>#REF!+1</f>
        <v>#REF!</v>
      </c>
      <c r="B772" s="63">
        <f>B771</f>
        <v>221200</v>
      </c>
      <c r="C772" s="96"/>
      <c r="D772" s="47">
        <f>C629</f>
        <v>220000</v>
      </c>
      <c r="E772" s="48" t="s">
        <v>13</v>
      </c>
      <c r="F772" s="97">
        <f>B772</f>
        <v>221200</v>
      </c>
      <c r="G772" s="15"/>
      <c r="H772" s="3"/>
      <c r="I772" s="52" t="s">
        <v>0</v>
      </c>
      <c r="J772" s="171"/>
      <c r="K772" s="171">
        <f>SUMIF(B$9:B771,B772,K$9:K771)</f>
        <v>0</v>
      </c>
      <c r="L772" s="185">
        <f>IFERROR(K772/$K$1021,0)</f>
        <v>0</v>
      </c>
      <c r="N772" s="98"/>
      <c r="O772" s="3"/>
    </row>
    <row r="773" spans="1:15" ht="7.5" customHeight="1" outlineLevel="1" x14ac:dyDescent="0.2">
      <c r="C773" s="82"/>
      <c r="D773" s="83"/>
      <c r="E773" s="84" t="s">
        <v>28</v>
      </c>
      <c r="F773" s="85"/>
      <c r="G773" s="86"/>
      <c r="I773" s="87" t="s">
        <v>0</v>
      </c>
      <c r="J773" s="170"/>
      <c r="K773" s="170"/>
      <c r="L773" s="186"/>
      <c r="N773" s="88"/>
    </row>
    <row r="774" spans="1:15" s="91" customFormat="1" ht="30" customHeight="1" outlineLevel="1" x14ac:dyDescent="0.25">
      <c r="A774" s="62" t="e">
        <f>A595+1</f>
        <v>#REF!</v>
      </c>
      <c r="B774" s="89">
        <f>C774</f>
        <v>221300</v>
      </c>
      <c r="C774" s="90">
        <f>C770+100</f>
        <v>221300</v>
      </c>
      <c r="D774" s="43" t="s">
        <v>0</v>
      </c>
      <c r="E774" s="44" t="s">
        <v>0</v>
      </c>
      <c r="F774" s="49" t="s">
        <v>725</v>
      </c>
      <c r="G774" s="45"/>
      <c r="H774" s="1"/>
      <c r="I774" s="51" t="s">
        <v>0</v>
      </c>
      <c r="J774" s="168"/>
      <c r="K774" s="168"/>
      <c r="L774" s="187"/>
      <c r="M774" s="1"/>
      <c r="N774" s="46"/>
      <c r="O774" s="1"/>
    </row>
    <row r="775" spans="1:15" ht="15" outlineLevel="2" x14ac:dyDescent="0.2">
      <c r="A775" s="62" t="e">
        <f>A596+1</f>
        <v>#REF!</v>
      </c>
      <c r="B775" s="63">
        <f>B774</f>
        <v>221300</v>
      </c>
      <c r="C775" s="82">
        <f>C774+1</f>
        <v>221301</v>
      </c>
      <c r="D775" s="83" t="s">
        <v>91</v>
      </c>
      <c r="E775" s="92"/>
      <c r="F775" s="85" t="s">
        <v>690</v>
      </c>
      <c r="G775" s="93" t="s">
        <v>51</v>
      </c>
      <c r="I775" s="94">
        <v>18</v>
      </c>
      <c r="J775" s="170"/>
      <c r="K775" s="170">
        <f t="shared" ref="K775:K786" si="235">ROUND(J775*I775,2)</f>
        <v>0</v>
      </c>
      <c r="L775" s="184">
        <f t="shared" ref="L775:L787" si="236">IFERROR(K775/$K$1021,0)</f>
        <v>0</v>
      </c>
      <c r="N775" s="95"/>
    </row>
    <row r="776" spans="1:15" ht="15" outlineLevel="2" x14ac:dyDescent="0.2">
      <c r="A776" s="62" t="e">
        <f>A585+1</f>
        <v>#REF!</v>
      </c>
      <c r="B776" s="63">
        <f>B775</f>
        <v>221300</v>
      </c>
      <c r="C776" s="82">
        <f>C775+1</f>
        <v>221302</v>
      </c>
      <c r="D776" s="83" t="s">
        <v>91</v>
      </c>
      <c r="E776" s="92"/>
      <c r="F776" s="85" t="s">
        <v>692</v>
      </c>
      <c r="G776" s="93" t="s">
        <v>24</v>
      </c>
      <c r="I776" s="94">
        <v>12</v>
      </c>
      <c r="J776" s="170"/>
      <c r="K776" s="170">
        <f t="shared" si="235"/>
        <v>0</v>
      </c>
      <c r="L776" s="184">
        <f t="shared" si="236"/>
        <v>0</v>
      </c>
      <c r="N776" s="95"/>
    </row>
    <row r="777" spans="1:15" ht="30" outlineLevel="2" x14ac:dyDescent="0.2">
      <c r="A777" s="62" t="e">
        <f>A685+1</f>
        <v>#REF!</v>
      </c>
      <c r="B777" s="63">
        <f t="shared" ref="B777:B786" si="237">B776</f>
        <v>221300</v>
      </c>
      <c r="C777" s="82">
        <f t="shared" ref="C777:C786" si="238">C776+1</f>
        <v>221303</v>
      </c>
      <c r="D777" s="83" t="s">
        <v>91</v>
      </c>
      <c r="E777" s="92"/>
      <c r="F777" s="85" t="s">
        <v>793</v>
      </c>
      <c r="G777" s="93" t="s">
        <v>24</v>
      </c>
      <c r="I777" s="94">
        <v>1</v>
      </c>
      <c r="J777" s="170"/>
      <c r="K777" s="170">
        <f t="shared" si="235"/>
        <v>0</v>
      </c>
      <c r="L777" s="184">
        <f t="shared" si="236"/>
        <v>0</v>
      </c>
      <c r="N777" s="95"/>
    </row>
    <row r="778" spans="1:15" ht="15" outlineLevel="2" x14ac:dyDescent="0.2">
      <c r="B778" s="63">
        <f t="shared" si="237"/>
        <v>221300</v>
      </c>
      <c r="C778" s="82">
        <f t="shared" si="238"/>
        <v>221304</v>
      </c>
      <c r="D778" s="83" t="s">
        <v>91</v>
      </c>
      <c r="E778" s="92"/>
      <c r="F778" s="85" t="s">
        <v>794</v>
      </c>
      <c r="G778" s="93" t="s">
        <v>24</v>
      </c>
      <c r="I778" s="94">
        <v>1</v>
      </c>
      <c r="J778" s="170"/>
      <c r="K778" s="170">
        <f t="shared" si="235"/>
        <v>0</v>
      </c>
      <c r="L778" s="184">
        <f t="shared" si="236"/>
        <v>0</v>
      </c>
      <c r="N778" s="95"/>
    </row>
    <row r="779" spans="1:15" ht="15" outlineLevel="2" x14ac:dyDescent="0.2">
      <c r="B779" s="63">
        <f t="shared" si="237"/>
        <v>221300</v>
      </c>
      <c r="C779" s="82">
        <f t="shared" si="238"/>
        <v>221305</v>
      </c>
      <c r="D779" s="83" t="s">
        <v>91</v>
      </c>
      <c r="E779" s="92"/>
      <c r="F779" s="85" t="s">
        <v>795</v>
      </c>
      <c r="G779" s="93" t="s">
        <v>24</v>
      </c>
      <c r="I779" s="94">
        <v>1</v>
      </c>
      <c r="J779" s="170"/>
      <c r="K779" s="170">
        <f t="shared" si="235"/>
        <v>0</v>
      </c>
      <c r="L779" s="184">
        <f t="shared" si="236"/>
        <v>0</v>
      </c>
      <c r="N779" s="95"/>
    </row>
    <row r="780" spans="1:15" ht="15" outlineLevel="2" x14ac:dyDescent="0.2">
      <c r="B780" s="63">
        <f t="shared" si="237"/>
        <v>221300</v>
      </c>
      <c r="C780" s="82">
        <f t="shared" si="238"/>
        <v>221306</v>
      </c>
      <c r="D780" s="83" t="s">
        <v>91</v>
      </c>
      <c r="E780" s="92"/>
      <c r="F780" s="85" t="s">
        <v>796</v>
      </c>
      <c r="G780" s="93" t="s">
        <v>24</v>
      </c>
      <c r="I780" s="94">
        <v>1</v>
      </c>
      <c r="J780" s="170"/>
      <c r="K780" s="170">
        <f t="shared" si="235"/>
        <v>0</v>
      </c>
      <c r="L780" s="184">
        <f t="shared" si="236"/>
        <v>0</v>
      </c>
      <c r="N780" s="95"/>
    </row>
    <row r="781" spans="1:15" ht="15" outlineLevel="2" x14ac:dyDescent="0.2">
      <c r="B781" s="63">
        <f t="shared" si="237"/>
        <v>221300</v>
      </c>
      <c r="C781" s="82">
        <f t="shared" si="238"/>
        <v>221307</v>
      </c>
      <c r="D781" s="83" t="s">
        <v>91</v>
      </c>
      <c r="E781" s="92"/>
      <c r="F781" s="85" t="s">
        <v>797</v>
      </c>
      <c r="G781" s="93" t="s">
        <v>24</v>
      </c>
      <c r="I781" s="94">
        <v>1</v>
      </c>
      <c r="J781" s="170"/>
      <c r="K781" s="170">
        <f t="shared" si="235"/>
        <v>0</v>
      </c>
      <c r="L781" s="184">
        <f t="shared" si="236"/>
        <v>0</v>
      </c>
      <c r="N781" s="95"/>
    </row>
    <row r="782" spans="1:15" ht="15" outlineLevel="2" x14ac:dyDescent="0.2">
      <c r="A782" s="62" t="e">
        <f>A586+1</f>
        <v>#REF!</v>
      </c>
      <c r="B782" s="63">
        <f t="shared" si="237"/>
        <v>221300</v>
      </c>
      <c r="C782" s="82">
        <f t="shared" si="238"/>
        <v>221308</v>
      </c>
      <c r="D782" s="83" t="s">
        <v>91</v>
      </c>
      <c r="E782" s="92"/>
      <c r="F782" s="85" t="s">
        <v>693</v>
      </c>
      <c r="G782" s="93" t="s">
        <v>24</v>
      </c>
      <c r="I782" s="94">
        <v>1</v>
      </c>
      <c r="J782" s="170"/>
      <c r="K782" s="170">
        <f t="shared" si="235"/>
        <v>0</v>
      </c>
      <c r="L782" s="184">
        <f t="shared" si="236"/>
        <v>0</v>
      </c>
      <c r="N782" s="95"/>
    </row>
    <row r="783" spans="1:15" ht="15" outlineLevel="2" x14ac:dyDescent="0.2">
      <c r="A783" s="62" t="e">
        <f>A587+1</f>
        <v>#REF!</v>
      </c>
      <c r="B783" s="63">
        <f t="shared" si="237"/>
        <v>221300</v>
      </c>
      <c r="C783" s="82">
        <f t="shared" si="238"/>
        <v>221309</v>
      </c>
      <c r="D783" s="83" t="s">
        <v>91</v>
      </c>
      <c r="E783" s="92"/>
      <c r="F783" s="85" t="s">
        <v>694</v>
      </c>
      <c r="G783" s="93" t="s">
        <v>24</v>
      </c>
      <c r="I783" s="94">
        <v>1</v>
      </c>
      <c r="J783" s="170"/>
      <c r="K783" s="170">
        <f t="shared" si="235"/>
        <v>0</v>
      </c>
      <c r="L783" s="184">
        <f t="shared" si="236"/>
        <v>0</v>
      </c>
      <c r="N783" s="95"/>
    </row>
    <row r="784" spans="1:15" ht="15" outlineLevel="2" x14ac:dyDescent="0.2">
      <c r="A784" s="62" t="e">
        <f>A588+1</f>
        <v>#REF!</v>
      </c>
      <c r="B784" s="63">
        <f t="shared" si="237"/>
        <v>221300</v>
      </c>
      <c r="C784" s="82">
        <f t="shared" si="238"/>
        <v>221310</v>
      </c>
      <c r="D784" s="83" t="s">
        <v>91</v>
      </c>
      <c r="E784" s="92"/>
      <c r="F784" s="85" t="s">
        <v>695</v>
      </c>
      <c r="G784" s="93" t="s">
        <v>24</v>
      </c>
      <c r="I784" s="94">
        <v>1</v>
      </c>
      <c r="J784" s="170"/>
      <c r="K784" s="170">
        <f t="shared" si="235"/>
        <v>0</v>
      </c>
      <c r="L784" s="184">
        <f t="shared" si="236"/>
        <v>0</v>
      </c>
      <c r="N784" s="95"/>
    </row>
    <row r="785" spans="1:15" ht="15" outlineLevel="2" x14ac:dyDescent="0.2">
      <c r="A785" s="62" t="e">
        <f>A589+1</f>
        <v>#REF!</v>
      </c>
      <c r="B785" s="63">
        <f t="shared" si="237"/>
        <v>221300</v>
      </c>
      <c r="C785" s="82">
        <f t="shared" si="238"/>
        <v>221311</v>
      </c>
      <c r="D785" s="83" t="s">
        <v>91</v>
      </c>
      <c r="E785" s="92"/>
      <c r="F785" s="85" t="s">
        <v>696</v>
      </c>
      <c r="G785" s="93" t="s">
        <v>24</v>
      </c>
      <c r="I785" s="94">
        <v>1</v>
      </c>
      <c r="J785" s="170"/>
      <c r="K785" s="170">
        <f t="shared" si="235"/>
        <v>0</v>
      </c>
      <c r="L785" s="184">
        <f t="shared" si="236"/>
        <v>0</v>
      </c>
      <c r="N785" s="95"/>
    </row>
    <row r="786" spans="1:15" ht="15" outlineLevel="2" x14ac:dyDescent="0.2">
      <c r="A786" s="62" t="e">
        <f>A590+1</f>
        <v>#REF!</v>
      </c>
      <c r="B786" s="63">
        <f t="shared" si="237"/>
        <v>221300</v>
      </c>
      <c r="C786" s="82">
        <f t="shared" si="238"/>
        <v>221312</v>
      </c>
      <c r="D786" s="83" t="s">
        <v>91</v>
      </c>
      <c r="E786" s="92"/>
      <c r="F786" s="85" t="s">
        <v>697</v>
      </c>
      <c r="G786" s="93" t="s">
        <v>24</v>
      </c>
      <c r="I786" s="94">
        <v>11</v>
      </c>
      <c r="J786" s="170"/>
      <c r="K786" s="170">
        <f t="shared" si="235"/>
        <v>0</v>
      </c>
      <c r="L786" s="184">
        <f t="shared" si="236"/>
        <v>0</v>
      </c>
      <c r="N786" s="95"/>
    </row>
    <row r="787" spans="1:15" ht="30" customHeight="1" outlineLevel="1" x14ac:dyDescent="0.2">
      <c r="A787" s="62" t="e">
        <f>#REF!+1</f>
        <v>#REF!</v>
      </c>
      <c r="B787" s="63">
        <f>B786</f>
        <v>221300</v>
      </c>
      <c r="C787" s="96"/>
      <c r="D787" s="47">
        <f>C629</f>
        <v>220000</v>
      </c>
      <c r="E787" s="48" t="s">
        <v>13</v>
      </c>
      <c r="F787" s="97">
        <f>B787</f>
        <v>221300</v>
      </c>
      <c r="G787" s="15"/>
      <c r="H787" s="3"/>
      <c r="I787" s="52" t="s">
        <v>0</v>
      </c>
      <c r="J787" s="171"/>
      <c r="K787" s="171">
        <f>SUMIF(B$9:B786,B787,K$9:K786)</f>
        <v>0</v>
      </c>
      <c r="L787" s="185">
        <f t="shared" si="236"/>
        <v>0</v>
      </c>
      <c r="N787" s="98"/>
      <c r="O787" s="3"/>
    </row>
    <row r="788" spans="1:15" ht="7.5" customHeight="1" outlineLevel="1" x14ac:dyDescent="0.2">
      <c r="C788" s="82"/>
      <c r="D788" s="83"/>
      <c r="E788" s="84" t="s">
        <v>28</v>
      </c>
      <c r="F788" s="85"/>
      <c r="G788" s="86"/>
      <c r="I788" s="87" t="s">
        <v>0</v>
      </c>
      <c r="J788" s="170"/>
      <c r="K788" s="170"/>
      <c r="L788" s="186"/>
      <c r="N788" s="88"/>
    </row>
    <row r="789" spans="1:15" s="91" customFormat="1" ht="30" customHeight="1" outlineLevel="1" x14ac:dyDescent="0.25">
      <c r="A789" s="62" t="e">
        <f>A612+1</f>
        <v>#REF!</v>
      </c>
      <c r="B789" s="89">
        <f>C789</f>
        <v>221400</v>
      </c>
      <c r="C789" s="90">
        <f>C774+100</f>
        <v>221400</v>
      </c>
      <c r="D789" s="43" t="s">
        <v>0</v>
      </c>
      <c r="E789" s="44" t="s">
        <v>0</v>
      </c>
      <c r="F789" s="49" t="s">
        <v>726</v>
      </c>
      <c r="G789" s="45"/>
      <c r="H789" s="1"/>
      <c r="I789" s="51" t="s">
        <v>0</v>
      </c>
      <c r="J789" s="168"/>
      <c r="K789" s="168"/>
      <c r="L789" s="187"/>
      <c r="M789" s="1"/>
      <c r="N789" s="46"/>
      <c r="O789" s="1"/>
    </row>
    <row r="790" spans="1:15" ht="15" outlineLevel="2" x14ac:dyDescent="0.2">
      <c r="A790" s="62" t="e">
        <f>A613+1</f>
        <v>#REF!</v>
      </c>
      <c r="B790" s="63">
        <f>B789</f>
        <v>221400</v>
      </c>
      <c r="C790" s="82">
        <f>C789+1</f>
        <v>221401</v>
      </c>
      <c r="D790" s="83" t="s">
        <v>91</v>
      </c>
      <c r="E790" s="92"/>
      <c r="F790" s="85" t="s">
        <v>727</v>
      </c>
      <c r="G790" s="93" t="s">
        <v>24</v>
      </c>
      <c r="I790" s="94">
        <v>1</v>
      </c>
      <c r="J790" s="170"/>
      <c r="K790" s="170">
        <f t="shared" ref="K790:K801" si="239">ROUND(J790*I790,2)</f>
        <v>0</v>
      </c>
      <c r="L790" s="184">
        <f t="shared" ref="L790:L802" si="240">IFERROR(K790/$K$1021,0)</f>
        <v>0</v>
      </c>
      <c r="N790" s="95"/>
    </row>
    <row r="791" spans="1:15" ht="15" outlineLevel="2" x14ac:dyDescent="0.2">
      <c r="A791" s="62" t="e">
        <f t="shared" ref="A791:A800" si="241">A602+1</f>
        <v>#REF!</v>
      </c>
      <c r="B791" s="63">
        <f>B790</f>
        <v>221400</v>
      </c>
      <c r="C791" s="82">
        <f>C790+1</f>
        <v>221402</v>
      </c>
      <c r="D791" s="83" t="s">
        <v>91</v>
      </c>
      <c r="E791" s="92"/>
      <c r="F791" s="85" t="s">
        <v>728</v>
      </c>
      <c r="G791" s="93" t="s">
        <v>24</v>
      </c>
      <c r="I791" s="94">
        <v>1</v>
      </c>
      <c r="J791" s="170"/>
      <c r="K791" s="170">
        <f t="shared" si="239"/>
        <v>0</v>
      </c>
      <c r="L791" s="184">
        <f t="shared" si="240"/>
        <v>0</v>
      </c>
      <c r="N791" s="95"/>
    </row>
    <row r="792" spans="1:15" ht="15" outlineLevel="2" x14ac:dyDescent="0.2">
      <c r="A792" s="62" t="e">
        <f t="shared" si="241"/>
        <v>#REF!</v>
      </c>
      <c r="B792" s="63">
        <f t="shared" ref="B792:B801" si="242">B791</f>
        <v>221400</v>
      </c>
      <c r="C792" s="82">
        <f t="shared" ref="C792:C801" si="243">C791+1</f>
        <v>221403</v>
      </c>
      <c r="D792" s="83" t="s">
        <v>91</v>
      </c>
      <c r="E792" s="92"/>
      <c r="F792" s="85" t="s">
        <v>729</v>
      </c>
      <c r="G792" s="93" t="s">
        <v>24</v>
      </c>
      <c r="I792" s="94">
        <v>1</v>
      </c>
      <c r="J792" s="170"/>
      <c r="K792" s="170">
        <f t="shared" si="239"/>
        <v>0</v>
      </c>
      <c r="L792" s="184">
        <f t="shared" si="240"/>
        <v>0</v>
      </c>
      <c r="N792" s="95"/>
    </row>
    <row r="793" spans="1:15" ht="15" outlineLevel="2" x14ac:dyDescent="0.2">
      <c r="A793" s="62" t="e">
        <f t="shared" si="241"/>
        <v>#REF!</v>
      </c>
      <c r="B793" s="63">
        <f t="shared" si="242"/>
        <v>221400</v>
      </c>
      <c r="C793" s="82">
        <f t="shared" si="243"/>
        <v>221404</v>
      </c>
      <c r="D793" s="83" t="s">
        <v>91</v>
      </c>
      <c r="E793" s="92"/>
      <c r="F793" s="85" t="s">
        <v>730</v>
      </c>
      <c r="G793" s="93" t="s">
        <v>24</v>
      </c>
      <c r="I793" s="94">
        <v>1</v>
      </c>
      <c r="J793" s="170"/>
      <c r="K793" s="170">
        <f t="shared" si="239"/>
        <v>0</v>
      </c>
      <c r="L793" s="184">
        <f t="shared" si="240"/>
        <v>0</v>
      </c>
      <c r="N793" s="95"/>
    </row>
    <row r="794" spans="1:15" ht="15" outlineLevel="2" x14ac:dyDescent="0.2">
      <c r="A794" s="62" t="e">
        <f t="shared" si="241"/>
        <v>#REF!</v>
      </c>
      <c r="B794" s="63">
        <f t="shared" si="242"/>
        <v>221400</v>
      </c>
      <c r="C794" s="82">
        <f t="shared" si="243"/>
        <v>221405</v>
      </c>
      <c r="D794" s="83" t="s">
        <v>91</v>
      </c>
      <c r="E794" s="92"/>
      <c r="F794" s="85" t="s">
        <v>731</v>
      </c>
      <c r="G794" s="93" t="s">
        <v>24</v>
      </c>
      <c r="I794" s="94">
        <v>1</v>
      </c>
      <c r="J794" s="170"/>
      <c r="K794" s="170">
        <f t="shared" si="239"/>
        <v>0</v>
      </c>
      <c r="L794" s="184">
        <f t="shared" si="240"/>
        <v>0</v>
      </c>
      <c r="N794" s="95"/>
    </row>
    <row r="795" spans="1:15" ht="15" outlineLevel="2" x14ac:dyDescent="0.2">
      <c r="A795" s="62" t="e">
        <f t="shared" si="241"/>
        <v>#REF!</v>
      </c>
      <c r="B795" s="63">
        <f t="shared" si="242"/>
        <v>221400</v>
      </c>
      <c r="C795" s="82">
        <f t="shared" si="243"/>
        <v>221406</v>
      </c>
      <c r="D795" s="83" t="s">
        <v>91</v>
      </c>
      <c r="E795" s="92"/>
      <c r="F795" s="85" t="s">
        <v>734</v>
      </c>
      <c r="G795" s="93" t="s">
        <v>24</v>
      </c>
      <c r="I795" s="94">
        <v>1</v>
      </c>
      <c r="J795" s="170"/>
      <c r="K795" s="170">
        <f t="shared" si="239"/>
        <v>0</v>
      </c>
      <c r="L795" s="184">
        <f t="shared" si="240"/>
        <v>0</v>
      </c>
      <c r="N795" s="95"/>
    </row>
    <row r="796" spans="1:15" ht="15" outlineLevel="2" x14ac:dyDescent="0.2">
      <c r="A796" s="62" t="e">
        <f t="shared" si="241"/>
        <v>#REF!</v>
      </c>
      <c r="B796" s="63">
        <f t="shared" si="242"/>
        <v>221400</v>
      </c>
      <c r="C796" s="82">
        <f t="shared" si="243"/>
        <v>221407</v>
      </c>
      <c r="D796" s="83" t="s">
        <v>91</v>
      </c>
      <c r="E796" s="92"/>
      <c r="F796" s="85" t="s">
        <v>735</v>
      </c>
      <c r="G796" s="93" t="s">
        <v>24</v>
      </c>
      <c r="I796" s="94">
        <v>1</v>
      </c>
      <c r="J796" s="170"/>
      <c r="K796" s="170">
        <f t="shared" si="239"/>
        <v>0</v>
      </c>
      <c r="L796" s="184">
        <f t="shared" si="240"/>
        <v>0</v>
      </c>
      <c r="N796" s="95"/>
    </row>
    <row r="797" spans="1:15" ht="15" outlineLevel="2" x14ac:dyDescent="0.2">
      <c r="A797" s="62" t="e">
        <f t="shared" si="241"/>
        <v>#REF!</v>
      </c>
      <c r="B797" s="63">
        <f t="shared" si="242"/>
        <v>221400</v>
      </c>
      <c r="C797" s="82">
        <f t="shared" si="243"/>
        <v>221408</v>
      </c>
      <c r="D797" s="83" t="s">
        <v>91</v>
      </c>
      <c r="E797" s="92"/>
      <c r="F797" s="85" t="s">
        <v>736</v>
      </c>
      <c r="G797" s="93" t="s">
        <v>24</v>
      </c>
      <c r="I797" s="94">
        <v>1</v>
      </c>
      <c r="J797" s="170"/>
      <c r="K797" s="170">
        <f t="shared" si="239"/>
        <v>0</v>
      </c>
      <c r="L797" s="184">
        <f t="shared" si="240"/>
        <v>0</v>
      </c>
      <c r="N797" s="95"/>
    </row>
    <row r="798" spans="1:15" ht="15" outlineLevel="2" x14ac:dyDescent="0.2">
      <c r="A798" s="62" t="e">
        <f t="shared" si="241"/>
        <v>#REF!</v>
      </c>
      <c r="B798" s="63">
        <f t="shared" si="242"/>
        <v>221400</v>
      </c>
      <c r="C798" s="82">
        <f t="shared" si="243"/>
        <v>221409</v>
      </c>
      <c r="D798" s="83" t="s">
        <v>91</v>
      </c>
      <c r="E798" s="92"/>
      <c r="F798" s="85" t="s">
        <v>732</v>
      </c>
      <c r="G798" s="93" t="s">
        <v>24</v>
      </c>
      <c r="I798" s="94">
        <v>1</v>
      </c>
      <c r="J798" s="170"/>
      <c r="K798" s="170">
        <f t="shared" si="239"/>
        <v>0</v>
      </c>
      <c r="L798" s="184">
        <f t="shared" si="240"/>
        <v>0</v>
      </c>
      <c r="N798" s="95"/>
    </row>
    <row r="799" spans="1:15" ht="15" outlineLevel="2" x14ac:dyDescent="0.2">
      <c r="A799" s="62" t="e">
        <f t="shared" si="241"/>
        <v>#REF!</v>
      </c>
      <c r="B799" s="63">
        <f t="shared" si="242"/>
        <v>221400</v>
      </c>
      <c r="C799" s="82">
        <f t="shared" si="243"/>
        <v>221410</v>
      </c>
      <c r="D799" s="83" t="s">
        <v>91</v>
      </c>
      <c r="E799" s="92"/>
      <c r="F799" s="85" t="s">
        <v>733</v>
      </c>
      <c r="G799" s="93" t="s">
        <v>24</v>
      </c>
      <c r="I799" s="94">
        <v>1</v>
      </c>
      <c r="J799" s="170"/>
      <c r="K799" s="170">
        <f t="shared" si="239"/>
        <v>0</v>
      </c>
      <c r="L799" s="184">
        <f t="shared" si="240"/>
        <v>0</v>
      </c>
      <c r="N799" s="95"/>
    </row>
    <row r="800" spans="1:15" ht="15" outlineLevel="2" x14ac:dyDescent="0.2">
      <c r="A800" s="62" t="e">
        <f t="shared" si="241"/>
        <v>#REF!</v>
      </c>
      <c r="B800" s="63">
        <f t="shared" si="242"/>
        <v>221400</v>
      </c>
      <c r="C800" s="82">
        <f t="shared" si="243"/>
        <v>221411</v>
      </c>
      <c r="D800" s="83" t="s">
        <v>91</v>
      </c>
      <c r="E800" s="92"/>
      <c r="F800" s="85" t="s">
        <v>737</v>
      </c>
      <c r="G800" s="93" t="s">
        <v>24</v>
      </c>
      <c r="I800" s="94">
        <v>1</v>
      </c>
      <c r="J800" s="170"/>
      <c r="K800" s="170">
        <f t="shared" si="239"/>
        <v>0</v>
      </c>
      <c r="L800" s="184">
        <f t="shared" si="240"/>
        <v>0</v>
      </c>
      <c r="N800" s="95"/>
    </row>
    <row r="801" spans="1:15" ht="15" outlineLevel="2" x14ac:dyDescent="0.2">
      <c r="A801" s="62" t="e">
        <f>A610+1</f>
        <v>#REF!</v>
      </c>
      <c r="B801" s="63">
        <f t="shared" si="242"/>
        <v>221400</v>
      </c>
      <c r="C801" s="82">
        <f t="shared" si="243"/>
        <v>221412</v>
      </c>
      <c r="D801" s="83" t="s">
        <v>91</v>
      </c>
      <c r="E801" s="92"/>
      <c r="F801" s="85" t="s">
        <v>738</v>
      </c>
      <c r="G801" s="93" t="s">
        <v>24</v>
      </c>
      <c r="I801" s="94">
        <v>1</v>
      </c>
      <c r="J801" s="170"/>
      <c r="K801" s="170">
        <f t="shared" si="239"/>
        <v>0</v>
      </c>
      <c r="L801" s="184">
        <f t="shared" si="240"/>
        <v>0</v>
      </c>
      <c r="N801" s="95"/>
    </row>
    <row r="802" spans="1:15" ht="30" customHeight="1" outlineLevel="1" x14ac:dyDescent="0.2">
      <c r="A802" s="62" t="e">
        <f>#REF!+1</f>
        <v>#REF!</v>
      </c>
      <c r="B802" s="63">
        <f>B801</f>
        <v>221400</v>
      </c>
      <c r="C802" s="96"/>
      <c r="D802" s="47">
        <f>C629</f>
        <v>220000</v>
      </c>
      <c r="E802" s="48" t="s">
        <v>13</v>
      </c>
      <c r="F802" s="97">
        <f>B802</f>
        <v>221400</v>
      </c>
      <c r="G802" s="15"/>
      <c r="H802" s="3"/>
      <c r="I802" s="52" t="s">
        <v>0</v>
      </c>
      <c r="J802" s="171"/>
      <c r="K802" s="171">
        <f>SUMIF(B$9:B801,B802,K$9:K801)</f>
        <v>0</v>
      </c>
      <c r="L802" s="185">
        <f t="shared" si="240"/>
        <v>0</v>
      </c>
      <c r="N802" s="98"/>
      <c r="O802" s="3"/>
    </row>
    <row r="803" spans="1:15" ht="7.5" customHeight="1" outlineLevel="1" x14ac:dyDescent="0.2">
      <c r="C803" s="82"/>
      <c r="D803" s="83"/>
      <c r="E803" s="84" t="s">
        <v>28</v>
      </c>
      <c r="F803" s="85"/>
      <c r="G803" s="86"/>
      <c r="I803" s="87" t="s">
        <v>0</v>
      </c>
      <c r="J803" s="170"/>
      <c r="K803" s="170"/>
      <c r="L803" s="186"/>
      <c r="N803" s="88"/>
    </row>
    <row r="804" spans="1:15" s="91" customFormat="1" ht="30" customHeight="1" outlineLevel="1" x14ac:dyDescent="0.25">
      <c r="A804" s="62" t="e">
        <f>A578+1</f>
        <v>#REF!</v>
      </c>
      <c r="B804" s="89">
        <f>C804</f>
        <v>221500</v>
      </c>
      <c r="C804" s="90">
        <f>C789+100</f>
        <v>221500</v>
      </c>
      <c r="D804" s="43" t="s">
        <v>0</v>
      </c>
      <c r="E804" s="44" t="s">
        <v>0</v>
      </c>
      <c r="F804" s="49" t="s">
        <v>743</v>
      </c>
      <c r="G804" s="45"/>
      <c r="H804" s="1"/>
      <c r="I804" s="51" t="s">
        <v>0</v>
      </c>
      <c r="J804" s="168"/>
      <c r="K804" s="168"/>
      <c r="L804" s="187"/>
      <c r="M804" s="1"/>
      <c r="N804" s="46"/>
      <c r="O804" s="1"/>
    </row>
    <row r="805" spans="1:15" ht="15" outlineLevel="2" x14ac:dyDescent="0.2">
      <c r="A805" s="62" t="e">
        <f>A579+1</f>
        <v>#REF!</v>
      </c>
      <c r="B805" s="63">
        <f>B804</f>
        <v>221500</v>
      </c>
      <c r="C805" s="82">
        <f>C804+1</f>
        <v>221501</v>
      </c>
      <c r="D805" s="83" t="s">
        <v>91</v>
      </c>
      <c r="E805" s="92"/>
      <c r="F805" s="85" t="s">
        <v>646</v>
      </c>
      <c r="G805" s="93" t="s">
        <v>51</v>
      </c>
      <c r="I805" s="94">
        <v>500</v>
      </c>
      <c r="J805" s="170"/>
      <c r="K805" s="170">
        <f t="shared" ref="K805:K816" si="244">ROUND(J805*I805,2)</f>
        <v>0</v>
      </c>
      <c r="L805" s="184">
        <f t="shared" ref="L805:L817" si="245">IFERROR(K805/$K$1021,0)</f>
        <v>0</v>
      </c>
      <c r="N805" s="95"/>
    </row>
    <row r="806" spans="1:15" ht="15" outlineLevel="2" x14ac:dyDescent="0.2">
      <c r="A806" s="62">
        <f t="shared" ref="A806:A815" si="246">A568+1</f>
        <v>1</v>
      </c>
      <c r="B806" s="63">
        <f>B805</f>
        <v>221500</v>
      </c>
      <c r="C806" s="82">
        <f>C805+1</f>
        <v>221502</v>
      </c>
      <c r="D806" s="83" t="s">
        <v>91</v>
      </c>
      <c r="E806" s="92"/>
      <c r="F806" s="85" t="s">
        <v>647</v>
      </c>
      <c r="G806" s="93" t="s">
        <v>53</v>
      </c>
      <c r="I806" s="94">
        <v>215</v>
      </c>
      <c r="J806" s="170"/>
      <c r="K806" s="170">
        <f t="shared" si="244"/>
        <v>0</v>
      </c>
      <c r="L806" s="184">
        <f t="shared" si="245"/>
        <v>0</v>
      </c>
      <c r="N806" s="95"/>
    </row>
    <row r="807" spans="1:15" ht="15" outlineLevel="2" x14ac:dyDescent="0.2">
      <c r="A807" s="62" t="e">
        <f t="shared" si="246"/>
        <v>#REF!</v>
      </c>
      <c r="B807" s="63">
        <f t="shared" ref="B807:B816" si="247">B806</f>
        <v>221500</v>
      </c>
      <c r="C807" s="82">
        <f t="shared" ref="C807:C816" si="248">C806+1</f>
        <v>221503</v>
      </c>
      <c r="D807" s="83" t="s">
        <v>91</v>
      </c>
      <c r="E807" s="92"/>
      <c r="F807" s="85" t="s">
        <v>648</v>
      </c>
      <c r="G807" s="93" t="s">
        <v>24</v>
      </c>
      <c r="I807" s="94">
        <v>600</v>
      </c>
      <c r="J807" s="170"/>
      <c r="K807" s="170">
        <f t="shared" si="244"/>
        <v>0</v>
      </c>
      <c r="L807" s="184">
        <f t="shared" si="245"/>
        <v>0</v>
      </c>
      <c r="N807" s="95"/>
    </row>
    <row r="808" spans="1:15" ht="15" outlineLevel="2" x14ac:dyDescent="0.2">
      <c r="A808" s="62" t="e">
        <f t="shared" si="246"/>
        <v>#REF!</v>
      </c>
      <c r="B808" s="63">
        <f t="shared" si="247"/>
        <v>221500</v>
      </c>
      <c r="C808" s="82">
        <f t="shared" si="248"/>
        <v>221504</v>
      </c>
      <c r="D808" s="83" t="s">
        <v>91</v>
      </c>
      <c r="E808" s="92"/>
      <c r="F808" s="85" t="s">
        <v>649</v>
      </c>
      <c r="G808" s="93" t="s">
        <v>24</v>
      </c>
      <c r="I808" s="94">
        <v>360</v>
      </c>
      <c r="J808" s="170"/>
      <c r="K808" s="170">
        <f t="shared" si="244"/>
        <v>0</v>
      </c>
      <c r="L808" s="184">
        <f t="shared" si="245"/>
        <v>0</v>
      </c>
      <c r="N808" s="95"/>
    </row>
    <row r="809" spans="1:15" ht="15" outlineLevel="2" x14ac:dyDescent="0.2">
      <c r="A809" s="62" t="e">
        <f t="shared" si="246"/>
        <v>#REF!</v>
      </c>
      <c r="B809" s="63">
        <f t="shared" si="247"/>
        <v>221500</v>
      </c>
      <c r="C809" s="82">
        <f t="shared" si="248"/>
        <v>221505</v>
      </c>
      <c r="D809" s="83" t="s">
        <v>91</v>
      </c>
      <c r="E809" s="92"/>
      <c r="F809" s="85" t="s">
        <v>650</v>
      </c>
      <c r="G809" s="93" t="s">
        <v>53</v>
      </c>
      <c r="I809" s="94">
        <v>100</v>
      </c>
      <c r="J809" s="170"/>
      <c r="K809" s="170">
        <f t="shared" si="244"/>
        <v>0</v>
      </c>
      <c r="L809" s="184">
        <f t="shared" si="245"/>
        <v>0</v>
      </c>
      <c r="N809" s="95"/>
    </row>
    <row r="810" spans="1:15" ht="15" outlineLevel="2" x14ac:dyDescent="0.2">
      <c r="A810" s="62" t="e">
        <f t="shared" si="246"/>
        <v>#REF!</v>
      </c>
      <c r="B810" s="63">
        <f t="shared" si="247"/>
        <v>221500</v>
      </c>
      <c r="C810" s="82">
        <f t="shared" si="248"/>
        <v>221506</v>
      </c>
      <c r="D810" s="83" t="s">
        <v>91</v>
      </c>
      <c r="E810" s="92"/>
      <c r="F810" s="85" t="s">
        <v>651</v>
      </c>
      <c r="G810" s="93" t="s">
        <v>24</v>
      </c>
      <c r="I810" s="94">
        <v>2200</v>
      </c>
      <c r="J810" s="170"/>
      <c r="K810" s="170">
        <f t="shared" si="244"/>
        <v>0</v>
      </c>
      <c r="L810" s="184">
        <f t="shared" si="245"/>
        <v>0</v>
      </c>
      <c r="N810" s="95"/>
    </row>
    <row r="811" spans="1:15" ht="15" outlineLevel="2" x14ac:dyDescent="0.2">
      <c r="A811" s="62" t="e">
        <f t="shared" si="246"/>
        <v>#REF!</v>
      </c>
      <c r="B811" s="63">
        <f t="shared" si="247"/>
        <v>221500</v>
      </c>
      <c r="C811" s="82">
        <f t="shared" si="248"/>
        <v>221507</v>
      </c>
      <c r="D811" s="83" t="s">
        <v>91</v>
      </c>
      <c r="E811" s="92"/>
      <c r="F811" s="85" t="s">
        <v>652</v>
      </c>
      <c r="G811" s="93" t="s">
        <v>24</v>
      </c>
      <c r="I811" s="94">
        <v>300</v>
      </c>
      <c r="J811" s="170"/>
      <c r="K811" s="170">
        <f t="shared" si="244"/>
        <v>0</v>
      </c>
      <c r="L811" s="184">
        <f t="shared" si="245"/>
        <v>0</v>
      </c>
      <c r="N811" s="95"/>
    </row>
    <row r="812" spans="1:15" ht="15" outlineLevel="2" x14ac:dyDescent="0.2">
      <c r="A812" s="62" t="e">
        <f t="shared" si="246"/>
        <v>#REF!</v>
      </c>
      <c r="B812" s="63">
        <f t="shared" si="247"/>
        <v>221500</v>
      </c>
      <c r="C812" s="82">
        <f t="shared" si="248"/>
        <v>221508</v>
      </c>
      <c r="D812" s="83" t="s">
        <v>91</v>
      </c>
      <c r="E812" s="92"/>
      <c r="F812" s="85" t="s">
        <v>653</v>
      </c>
      <c r="G812" s="93" t="s">
        <v>294</v>
      </c>
      <c r="I812" s="94">
        <v>1</v>
      </c>
      <c r="J812" s="170"/>
      <c r="K812" s="170">
        <f t="shared" si="244"/>
        <v>0</v>
      </c>
      <c r="L812" s="184">
        <f t="shared" si="245"/>
        <v>0</v>
      </c>
      <c r="N812" s="95"/>
    </row>
    <row r="813" spans="1:15" ht="15" outlineLevel="2" x14ac:dyDescent="0.2">
      <c r="A813" s="62" t="e">
        <f t="shared" si="246"/>
        <v>#REF!</v>
      </c>
      <c r="B813" s="63">
        <f t="shared" si="247"/>
        <v>221500</v>
      </c>
      <c r="C813" s="82">
        <f t="shared" si="248"/>
        <v>221509</v>
      </c>
      <c r="D813" s="83" t="s">
        <v>91</v>
      </c>
      <c r="E813" s="92"/>
      <c r="F813" s="85" t="s">
        <v>654</v>
      </c>
      <c r="G813" s="93" t="s">
        <v>294</v>
      </c>
      <c r="I813" s="94">
        <v>3</v>
      </c>
      <c r="J813" s="170"/>
      <c r="K813" s="170">
        <f t="shared" si="244"/>
        <v>0</v>
      </c>
      <c r="L813" s="184">
        <f t="shared" si="245"/>
        <v>0</v>
      </c>
      <c r="N813" s="95"/>
    </row>
    <row r="814" spans="1:15" ht="15" outlineLevel="2" x14ac:dyDescent="0.2">
      <c r="A814" s="62" t="e">
        <f t="shared" si="246"/>
        <v>#REF!</v>
      </c>
      <c r="B814" s="63">
        <f t="shared" si="247"/>
        <v>221500</v>
      </c>
      <c r="C814" s="82">
        <f t="shared" si="248"/>
        <v>221510</v>
      </c>
      <c r="D814" s="83" t="s">
        <v>91</v>
      </c>
      <c r="E814" s="92"/>
      <c r="F814" s="85" t="s">
        <v>655</v>
      </c>
      <c r="G814" s="93" t="s">
        <v>645</v>
      </c>
      <c r="I814" s="94">
        <v>1</v>
      </c>
      <c r="J814" s="170"/>
      <c r="K814" s="170">
        <f t="shared" si="244"/>
        <v>0</v>
      </c>
      <c r="L814" s="184">
        <f t="shared" si="245"/>
        <v>0</v>
      </c>
      <c r="N814" s="95"/>
    </row>
    <row r="815" spans="1:15" ht="15" outlineLevel="2" x14ac:dyDescent="0.2">
      <c r="A815" s="62" t="e">
        <f t="shared" si="246"/>
        <v>#REF!</v>
      </c>
      <c r="B815" s="63">
        <f t="shared" si="247"/>
        <v>221500</v>
      </c>
      <c r="C815" s="82">
        <f t="shared" si="248"/>
        <v>221511</v>
      </c>
      <c r="D815" s="83" t="s">
        <v>91</v>
      </c>
      <c r="E815" s="92"/>
      <c r="F815" s="85" t="s">
        <v>656</v>
      </c>
      <c r="G815" s="93" t="s">
        <v>24</v>
      </c>
      <c r="I815" s="94">
        <v>1</v>
      </c>
      <c r="J815" s="170"/>
      <c r="K815" s="170">
        <f t="shared" si="244"/>
        <v>0</v>
      </c>
      <c r="L815" s="184">
        <f t="shared" si="245"/>
        <v>0</v>
      </c>
      <c r="N815" s="95"/>
    </row>
    <row r="816" spans="1:15" ht="15" outlineLevel="2" x14ac:dyDescent="0.2">
      <c r="A816" s="62" t="e">
        <f>A576+1</f>
        <v>#REF!</v>
      </c>
      <c r="B816" s="63">
        <f t="shared" si="247"/>
        <v>221500</v>
      </c>
      <c r="C816" s="82">
        <f t="shared" si="248"/>
        <v>221512</v>
      </c>
      <c r="D816" s="83" t="s">
        <v>91</v>
      </c>
      <c r="E816" s="92"/>
      <c r="F816" s="85" t="s">
        <v>739</v>
      </c>
      <c r="G816" s="93" t="s">
        <v>24</v>
      </c>
      <c r="I816" s="94">
        <v>10</v>
      </c>
      <c r="J816" s="170"/>
      <c r="K816" s="170">
        <f t="shared" si="244"/>
        <v>0</v>
      </c>
      <c r="L816" s="184">
        <f t="shared" si="245"/>
        <v>0</v>
      </c>
      <c r="N816" s="95"/>
    </row>
    <row r="817" spans="1:15" ht="30" customHeight="1" outlineLevel="1" x14ac:dyDescent="0.2">
      <c r="A817" s="62" t="e">
        <f>#REF!+1</f>
        <v>#REF!</v>
      </c>
      <c r="B817" s="63">
        <f>B816</f>
        <v>221500</v>
      </c>
      <c r="C817" s="96"/>
      <c r="D817" s="47">
        <f>C629</f>
        <v>220000</v>
      </c>
      <c r="E817" s="48" t="s">
        <v>13</v>
      </c>
      <c r="F817" s="97">
        <f>B817</f>
        <v>221500</v>
      </c>
      <c r="G817" s="15"/>
      <c r="H817" s="3"/>
      <c r="I817" s="52" t="s">
        <v>0</v>
      </c>
      <c r="J817" s="171"/>
      <c r="K817" s="171">
        <f>SUMIF(B$9:B816,B817,K$9:K816)</f>
        <v>0</v>
      </c>
      <c r="L817" s="185">
        <f t="shared" si="245"/>
        <v>0</v>
      </c>
      <c r="N817" s="98"/>
      <c r="O817" s="3"/>
    </row>
    <row r="818" spans="1:15" ht="7.5" customHeight="1" outlineLevel="1" x14ac:dyDescent="0.2">
      <c r="C818" s="82"/>
      <c r="D818" s="83"/>
      <c r="E818" s="84" t="s">
        <v>28</v>
      </c>
      <c r="F818" s="85"/>
      <c r="G818" s="86"/>
      <c r="I818" s="87" t="s">
        <v>0</v>
      </c>
      <c r="J818" s="170"/>
      <c r="K818" s="170"/>
      <c r="L818" s="186"/>
      <c r="N818" s="88"/>
    </row>
    <row r="819" spans="1:15" s="91" customFormat="1" ht="30" customHeight="1" outlineLevel="1" x14ac:dyDescent="0.25">
      <c r="A819" s="62" t="e">
        <f>A442+1</f>
        <v>#REF!</v>
      </c>
      <c r="B819" s="89">
        <f>C819</f>
        <v>221600</v>
      </c>
      <c r="C819" s="90">
        <f>C804+100</f>
        <v>221600</v>
      </c>
      <c r="D819" s="43" t="s">
        <v>0</v>
      </c>
      <c r="E819" s="44" t="s">
        <v>0</v>
      </c>
      <c r="F819" s="49" t="s">
        <v>744</v>
      </c>
      <c r="G819" s="45"/>
      <c r="H819" s="1"/>
      <c r="I819" s="51" t="s">
        <v>0</v>
      </c>
      <c r="J819" s="168"/>
      <c r="K819" s="168"/>
      <c r="L819" s="187"/>
      <c r="M819" s="1"/>
      <c r="N819" s="46"/>
      <c r="O819" s="1"/>
    </row>
    <row r="820" spans="1:15" ht="15" outlineLevel="2" x14ac:dyDescent="0.2">
      <c r="A820" s="62" t="e">
        <f>A443+1</f>
        <v>#REF!</v>
      </c>
      <c r="B820" s="63">
        <f>B819</f>
        <v>221600</v>
      </c>
      <c r="C820" s="82">
        <f>C819+1</f>
        <v>221601</v>
      </c>
      <c r="D820" s="83" t="s">
        <v>91</v>
      </c>
      <c r="E820" s="92"/>
      <c r="F820" s="85" t="s">
        <v>659</v>
      </c>
      <c r="G820" s="93" t="s">
        <v>53</v>
      </c>
      <c r="I820" s="94">
        <v>49</v>
      </c>
      <c r="J820" s="170"/>
      <c r="K820" s="170">
        <f t="shared" ref="K820:K848" si="249">ROUND(J820*I820,2)</f>
        <v>0</v>
      </c>
      <c r="L820" s="184">
        <f t="shared" ref="L820:L849" si="250">IFERROR(K820/$K$1021,0)</f>
        <v>0</v>
      </c>
      <c r="N820" s="95"/>
    </row>
    <row r="821" spans="1:15" ht="15" outlineLevel="2" x14ac:dyDescent="0.2">
      <c r="A821" s="62" t="e">
        <f t="shared" ref="A821:A830" si="251">A432+1</f>
        <v>#REF!</v>
      </c>
      <c r="B821" s="63">
        <f>B820</f>
        <v>221600</v>
      </c>
      <c r="C821" s="82">
        <f>C820+1</f>
        <v>221602</v>
      </c>
      <c r="D821" s="83" t="s">
        <v>91</v>
      </c>
      <c r="E821" s="92"/>
      <c r="F821" s="85" t="s">
        <v>660</v>
      </c>
      <c r="G821" s="93" t="s">
        <v>53</v>
      </c>
      <c r="I821" s="94">
        <v>1</v>
      </c>
      <c r="J821" s="170"/>
      <c r="K821" s="170">
        <f t="shared" si="249"/>
        <v>0</v>
      </c>
      <c r="L821" s="184">
        <f t="shared" si="250"/>
        <v>0</v>
      </c>
      <c r="N821" s="95"/>
    </row>
    <row r="822" spans="1:15" ht="15" outlineLevel="2" x14ac:dyDescent="0.2">
      <c r="A822" s="62" t="e">
        <f t="shared" si="251"/>
        <v>#REF!</v>
      </c>
      <c r="B822" s="63">
        <f t="shared" ref="B822:B848" si="252">B821</f>
        <v>221600</v>
      </c>
      <c r="C822" s="82">
        <f t="shared" ref="C822:C848" si="253">C821+1</f>
        <v>221603</v>
      </c>
      <c r="D822" s="83" t="s">
        <v>91</v>
      </c>
      <c r="E822" s="92"/>
      <c r="F822" s="85" t="s">
        <v>661</v>
      </c>
      <c r="G822" s="93" t="s">
        <v>53</v>
      </c>
      <c r="I822" s="94">
        <v>50</v>
      </c>
      <c r="J822" s="170"/>
      <c r="K822" s="170">
        <f t="shared" si="249"/>
        <v>0</v>
      </c>
      <c r="L822" s="184">
        <f t="shared" si="250"/>
        <v>0</v>
      </c>
      <c r="N822" s="95"/>
    </row>
    <row r="823" spans="1:15" ht="15" outlineLevel="2" x14ac:dyDescent="0.2">
      <c r="A823" s="62" t="e">
        <f t="shared" si="251"/>
        <v>#REF!</v>
      </c>
      <c r="B823" s="63">
        <f t="shared" si="252"/>
        <v>221600</v>
      </c>
      <c r="C823" s="82">
        <f t="shared" si="253"/>
        <v>221604</v>
      </c>
      <c r="D823" s="83" t="s">
        <v>91</v>
      </c>
      <c r="E823" s="92"/>
      <c r="F823" s="85" t="s">
        <v>662</v>
      </c>
      <c r="G823" s="93" t="s">
        <v>53</v>
      </c>
      <c r="I823" s="94">
        <v>27</v>
      </c>
      <c r="J823" s="170"/>
      <c r="K823" s="170">
        <f t="shared" si="249"/>
        <v>0</v>
      </c>
      <c r="L823" s="184">
        <f t="shared" si="250"/>
        <v>0</v>
      </c>
      <c r="N823" s="95"/>
    </row>
    <row r="824" spans="1:15" ht="15" outlineLevel="2" x14ac:dyDescent="0.2">
      <c r="A824" s="62" t="e">
        <f t="shared" si="251"/>
        <v>#REF!</v>
      </c>
      <c r="B824" s="63">
        <f t="shared" si="252"/>
        <v>221600</v>
      </c>
      <c r="C824" s="82">
        <f t="shared" si="253"/>
        <v>221605</v>
      </c>
      <c r="D824" s="83" t="s">
        <v>91</v>
      </c>
      <c r="E824" s="92"/>
      <c r="F824" s="85" t="s">
        <v>663</v>
      </c>
      <c r="G824" s="93" t="s">
        <v>53</v>
      </c>
      <c r="I824" s="94">
        <v>5</v>
      </c>
      <c r="J824" s="170"/>
      <c r="K824" s="170">
        <f t="shared" si="249"/>
        <v>0</v>
      </c>
      <c r="L824" s="184">
        <f t="shared" si="250"/>
        <v>0</v>
      </c>
      <c r="N824" s="95"/>
    </row>
    <row r="825" spans="1:15" ht="15" outlineLevel="2" x14ac:dyDescent="0.2">
      <c r="A825" s="62" t="e">
        <f t="shared" si="251"/>
        <v>#REF!</v>
      </c>
      <c r="B825" s="63">
        <f t="shared" si="252"/>
        <v>221600</v>
      </c>
      <c r="C825" s="82">
        <f t="shared" si="253"/>
        <v>221606</v>
      </c>
      <c r="D825" s="83" t="s">
        <v>91</v>
      </c>
      <c r="E825" s="92"/>
      <c r="F825" s="85" t="s">
        <v>664</v>
      </c>
      <c r="G825" s="93" t="s">
        <v>53</v>
      </c>
      <c r="I825" s="94">
        <v>7</v>
      </c>
      <c r="J825" s="170"/>
      <c r="K825" s="170">
        <f t="shared" si="249"/>
        <v>0</v>
      </c>
      <c r="L825" s="184">
        <f t="shared" si="250"/>
        <v>0</v>
      </c>
      <c r="N825" s="95"/>
    </row>
    <row r="826" spans="1:15" ht="15" outlineLevel="2" x14ac:dyDescent="0.2">
      <c r="A826" s="62" t="e">
        <f t="shared" si="251"/>
        <v>#REF!</v>
      </c>
      <c r="B826" s="63">
        <f t="shared" si="252"/>
        <v>221600</v>
      </c>
      <c r="C826" s="82">
        <f t="shared" si="253"/>
        <v>221607</v>
      </c>
      <c r="D826" s="83" t="s">
        <v>91</v>
      </c>
      <c r="E826" s="92"/>
      <c r="F826" s="85" t="s">
        <v>665</v>
      </c>
      <c r="G826" s="93" t="s">
        <v>53</v>
      </c>
      <c r="I826" s="94">
        <v>6</v>
      </c>
      <c r="J826" s="170"/>
      <c r="K826" s="170">
        <f t="shared" si="249"/>
        <v>0</v>
      </c>
      <c r="L826" s="184">
        <f t="shared" si="250"/>
        <v>0</v>
      </c>
      <c r="N826" s="95"/>
    </row>
    <row r="827" spans="1:15" ht="15" outlineLevel="2" x14ac:dyDescent="0.2">
      <c r="A827" s="62" t="e">
        <f t="shared" si="251"/>
        <v>#REF!</v>
      </c>
      <c r="B827" s="63">
        <f t="shared" si="252"/>
        <v>221600</v>
      </c>
      <c r="C827" s="82">
        <f t="shared" si="253"/>
        <v>221608</v>
      </c>
      <c r="D827" s="83" t="s">
        <v>91</v>
      </c>
      <c r="E827" s="92"/>
      <c r="F827" s="85" t="s">
        <v>666</v>
      </c>
      <c r="G827" s="93" t="s">
        <v>53</v>
      </c>
      <c r="I827" s="94">
        <v>6</v>
      </c>
      <c r="J827" s="170"/>
      <c r="K827" s="170">
        <f t="shared" si="249"/>
        <v>0</v>
      </c>
      <c r="L827" s="184">
        <f t="shared" si="250"/>
        <v>0</v>
      </c>
      <c r="N827" s="95"/>
    </row>
    <row r="828" spans="1:15" ht="15" outlineLevel="2" x14ac:dyDescent="0.2">
      <c r="A828" s="62" t="e">
        <f t="shared" si="251"/>
        <v>#REF!</v>
      </c>
      <c r="B828" s="63">
        <f t="shared" si="252"/>
        <v>221600</v>
      </c>
      <c r="C828" s="82">
        <f t="shared" si="253"/>
        <v>221609</v>
      </c>
      <c r="D828" s="83" t="s">
        <v>91</v>
      </c>
      <c r="E828" s="92"/>
      <c r="F828" s="85" t="s">
        <v>740</v>
      </c>
      <c r="G828" s="93" t="s">
        <v>53</v>
      </c>
      <c r="I828" s="94">
        <v>15</v>
      </c>
      <c r="J828" s="170"/>
      <c r="K828" s="170">
        <f t="shared" si="249"/>
        <v>0</v>
      </c>
      <c r="L828" s="184">
        <f t="shared" si="250"/>
        <v>0</v>
      </c>
      <c r="N828" s="95"/>
    </row>
    <row r="829" spans="1:15" ht="15" outlineLevel="2" x14ac:dyDescent="0.2">
      <c r="A829" s="62" t="e">
        <f t="shared" si="251"/>
        <v>#REF!</v>
      </c>
      <c r="B829" s="63">
        <f t="shared" si="252"/>
        <v>221600</v>
      </c>
      <c r="C829" s="82">
        <f t="shared" si="253"/>
        <v>221610</v>
      </c>
      <c r="D829" s="83" t="s">
        <v>91</v>
      </c>
      <c r="E829" s="92"/>
      <c r="F829" s="85" t="s">
        <v>668</v>
      </c>
      <c r="G829" s="93" t="s">
        <v>24</v>
      </c>
      <c r="I829" s="94">
        <v>1</v>
      </c>
      <c r="J829" s="170"/>
      <c r="K829" s="170">
        <f t="shared" si="249"/>
        <v>0</v>
      </c>
      <c r="L829" s="184">
        <f t="shared" si="250"/>
        <v>0</v>
      </c>
      <c r="N829" s="95"/>
    </row>
    <row r="830" spans="1:15" ht="15" outlineLevel="2" x14ac:dyDescent="0.2">
      <c r="A830" s="62" t="e">
        <f t="shared" si="251"/>
        <v>#REF!</v>
      </c>
      <c r="B830" s="63">
        <f t="shared" si="252"/>
        <v>221600</v>
      </c>
      <c r="C830" s="82">
        <f t="shared" si="253"/>
        <v>221611</v>
      </c>
      <c r="D830" s="83" t="s">
        <v>91</v>
      </c>
      <c r="E830" s="92"/>
      <c r="F830" s="85" t="s">
        <v>669</v>
      </c>
      <c r="G830" s="93" t="s">
        <v>24</v>
      </c>
      <c r="I830" s="94">
        <v>3</v>
      </c>
      <c r="J830" s="170"/>
      <c r="K830" s="170">
        <f t="shared" si="249"/>
        <v>0</v>
      </c>
      <c r="L830" s="184">
        <f t="shared" si="250"/>
        <v>0</v>
      </c>
      <c r="N830" s="95"/>
    </row>
    <row r="831" spans="1:15" ht="15" outlineLevel="2" x14ac:dyDescent="0.2">
      <c r="A831" s="62" t="e">
        <f t="shared" ref="A831:A838" si="254">A440+1</f>
        <v>#REF!</v>
      </c>
      <c r="B831" s="63">
        <f t="shared" si="252"/>
        <v>221600</v>
      </c>
      <c r="C831" s="82">
        <f t="shared" si="253"/>
        <v>221612</v>
      </c>
      <c r="D831" s="83" t="s">
        <v>91</v>
      </c>
      <c r="E831" s="92"/>
      <c r="F831" s="85" t="s">
        <v>670</v>
      </c>
      <c r="G831" s="93" t="s">
        <v>24</v>
      </c>
      <c r="I831" s="94">
        <v>5</v>
      </c>
      <c r="J831" s="170"/>
      <c r="K831" s="170">
        <f t="shared" si="249"/>
        <v>0</v>
      </c>
      <c r="L831" s="184">
        <f t="shared" si="250"/>
        <v>0</v>
      </c>
      <c r="N831" s="95"/>
    </row>
    <row r="832" spans="1:15" ht="15" outlineLevel="2" x14ac:dyDescent="0.2">
      <c r="A832" s="62" t="e">
        <f t="shared" si="254"/>
        <v>#REF!</v>
      </c>
      <c r="B832" s="63">
        <f t="shared" si="252"/>
        <v>221600</v>
      </c>
      <c r="C832" s="82">
        <f t="shared" si="253"/>
        <v>221613</v>
      </c>
      <c r="D832" s="83" t="s">
        <v>91</v>
      </c>
      <c r="E832" s="92"/>
      <c r="F832" s="85" t="s">
        <v>671</v>
      </c>
      <c r="G832" s="93" t="s">
        <v>24</v>
      </c>
      <c r="I832" s="94">
        <v>1</v>
      </c>
      <c r="J832" s="170"/>
      <c r="K832" s="170">
        <f t="shared" si="249"/>
        <v>0</v>
      </c>
      <c r="L832" s="184">
        <f t="shared" si="250"/>
        <v>0</v>
      </c>
      <c r="N832" s="95"/>
    </row>
    <row r="833" spans="1:14" ht="15" outlineLevel="2" x14ac:dyDescent="0.2">
      <c r="A833" s="62" t="e">
        <f t="shared" si="254"/>
        <v>#REF!</v>
      </c>
      <c r="B833" s="63">
        <f t="shared" si="252"/>
        <v>221600</v>
      </c>
      <c r="C833" s="82">
        <f t="shared" si="253"/>
        <v>221614</v>
      </c>
      <c r="D833" s="83" t="s">
        <v>91</v>
      </c>
      <c r="E833" s="92"/>
      <c r="F833" s="85" t="s">
        <v>672</v>
      </c>
      <c r="G833" s="93" t="s">
        <v>24</v>
      </c>
      <c r="I833" s="94">
        <v>10</v>
      </c>
      <c r="J833" s="170"/>
      <c r="K833" s="170">
        <f t="shared" si="249"/>
        <v>0</v>
      </c>
      <c r="L833" s="184">
        <f t="shared" si="250"/>
        <v>0</v>
      </c>
      <c r="N833" s="95"/>
    </row>
    <row r="834" spans="1:14" ht="15" outlineLevel="2" x14ac:dyDescent="0.2">
      <c r="A834" s="62" t="e">
        <f t="shared" si="254"/>
        <v>#REF!</v>
      </c>
      <c r="B834" s="63">
        <f t="shared" si="252"/>
        <v>221600</v>
      </c>
      <c r="C834" s="82">
        <f t="shared" si="253"/>
        <v>221615</v>
      </c>
      <c r="D834" s="83" t="s">
        <v>91</v>
      </c>
      <c r="E834" s="92"/>
      <c r="F834" s="85" t="s">
        <v>673</v>
      </c>
      <c r="G834" s="93" t="s">
        <v>24</v>
      </c>
      <c r="I834" s="94">
        <v>12</v>
      </c>
      <c r="J834" s="170"/>
      <c r="K834" s="170">
        <f t="shared" si="249"/>
        <v>0</v>
      </c>
      <c r="L834" s="184">
        <f t="shared" si="250"/>
        <v>0</v>
      </c>
      <c r="N834" s="95"/>
    </row>
    <row r="835" spans="1:14" ht="15" outlineLevel="2" x14ac:dyDescent="0.2">
      <c r="A835" s="62" t="e">
        <f t="shared" si="254"/>
        <v>#REF!</v>
      </c>
      <c r="B835" s="63">
        <f t="shared" si="252"/>
        <v>221600</v>
      </c>
      <c r="C835" s="82">
        <f t="shared" si="253"/>
        <v>221616</v>
      </c>
      <c r="D835" s="83" t="s">
        <v>91</v>
      </c>
      <c r="E835" s="92"/>
      <c r="F835" s="85" t="s">
        <v>674</v>
      </c>
      <c r="G835" s="93" t="s">
        <v>24</v>
      </c>
      <c r="I835" s="94">
        <v>2</v>
      </c>
      <c r="J835" s="170"/>
      <c r="K835" s="170">
        <f t="shared" si="249"/>
        <v>0</v>
      </c>
      <c r="L835" s="184">
        <f t="shared" si="250"/>
        <v>0</v>
      </c>
      <c r="N835" s="95"/>
    </row>
    <row r="836" spans="1:14" ht="15" outlineLevel="2" x14ac:dyDescent="0.2">
      <c r="A836" s="62" t="e">
        <f t="shared" si="254"/>
        <v>#REF!</v>
      </c>
      <c r="B836" s="63">
        <f t="shared" si="252"/>
        <v>221600</v>
      </c>
      <c r="C836" s="82">
        <f t="shared" si="253"/>
        <v>221617</v>
      </c>
      <c r="D836" s="83" t="s">
        <v>91</v>
      </c>
      <c r="E836" s="92"/>
      <c r="F836" s="85" t="s">
        <v>716</v>
      </c>
      <c r="G836" s="93" t="s">
        <v>24</v>
      </c>
      <c r="I836" s="94">
        <v>1</v>
      </c>
      <c r="J836" s="170"/>
      <c r="K836" s="170">
        <f t="shared" si="249"/>
        <v>0</v>
      </c>
      <c r="L836" s="184">
        <f t="shared" si="250"/>
        <v>0</v>
      </c>
      <c r="N836" s="95"/>
    </row>
    <row r="837" spans="1:14" ht="15" outlineLevel="2" x14ac:dyDescent="0.2">
      <c r="A837" s="62" t="e">
        <f t="shared" si="254"/>
        <v>#REF!</v>
      </c>
      <c r="B837" s="63">
        <f t="shared" si="252"/>
        <v>221600</v>
      </c>
      <c r="C837" s="82">
        <f t="shared" si="253"/>
        <v>221618</v>
      </c>
      <c r="D837" s="83" t="s">
        <v>91</v>
      </c>
      <c r="E837" s="92"/>
      <c r="F837" s="85" t="s">
        <v>717</v>
      </c>
      <c r="G837" s="93" t="s">
        <v>24</v>
      </c>
      <c r="I837" s="94">
        <v>1</v>
      </c>
      <c r="J837" s="170"/>
      <c r="K837" s="170">
        <f t="shared" si="249"/>
        <v>0</v>
      </c>
      <c r="L837" s="184">
        <f t="shared" si="250"/>
        <v>0</v>
      </c>
      <c r="N837" s="95"/>
    </row>
    <row r="838" spans="1:14" ht="15" outlineLevel="2" x14ac:dyDescent="0.2">
      <c r="A838" s="62" t="e">
        <f t="shared" si="254"/>
        <v>#REF!</v>
      </c>
      <c r="B838" s="63">
        <f t="shared" si="252"/>
        <v>221600</v>
      </c>
      <c r="C838" s="82">
        <f t="shared" si="253"/>
        <v>221619</v>
      </c>
      <c r="D838" s="83" t="s">
        <v>91</v>
      </c>
      <c r="E838" s="92"/>
      <c r="F838" s="85" t="s">
        <v>677</v>
      </c>
      <c r="G838" s="93" t="s">
        <v>24</v>
      </c>
      <c r="I838" s="94">
        <v>2</v>
      </c>
      <c r="J838" s="170"/>
      <c r="K838" s="170">
        <f t="shared" si="249"/>
        <v>0</v>
      </c>
      <c r="L838" s="184">
        <f t="shared" si="250"/>
        <v>0</v>
      </c>
      <c r="N838" s="95"/>
    </row>
    <row r="839" spans="1:14" ht="15" outlineLevel="2" x14ac:dyDescent="0.2">
      <c r="A839" s="62" t="e">
        <f t="shared" ref="A839:A848" si="255">A450+1</f>
        <v>#REF!</v>
      </c>
      <c r="B839" s="63">
        <f t="shared" si="252"/>
        <v>221600</v>
      </c>
      <c r="C839" s="82">
        <f t="shared" si="253"/>
        <v>221620</v>
      </c>
      <c r="D839" s="83" t="s">
        <v>91</v>
      </c>
      <c r="E839" s="92"/>
      <c r="F839" s="85" t="s">
        <v>741</v>
      </c>
      <c r="G839" s="93" t="s">
        <v>53</v>
      </c>
      <c r="I839" s="94">
        <v>2</v>
      </c>
      <c r="J839" s="170"/>
      <c r="K839" s="170">
        <f t="shared" si="249"/>
        <v>0</v>
      </c>
      <c r="L839" s="184">
        <f t="shared" si="250"/>
        <v>0</v>
      </c>
      <c r="N839" s="95"/>
    </row>
    <row r="840" spans="1:14" ht="15" outlineLevel="2" x14ac:dyDescent="0.2">
      <c r="A840" s="62" t="e">
        <f t="shared" si="255"/>
        <v>#REF!</v>
      </c>
      <c r="B840" s="63">
        <f t="shared" si="252"/>
        <v>221600</v>
      </c>
      <c r="C840" s="82">
        <f t="shared" si="253"/>
        <v>221621</v>
      </c>
      <c r="D840" s="83" t="s">
        <v>91</v>
      </c>
      <c r="E840" s="92"/>
      <c r="F840" s="85" t="s">
        <v>679</v>
      </c>
      <c r="G840" s="93" t="s">
        <v>53</v>
      </c>
      <c r="I840" s="94">
        <v>49</v>
      </c>
      <c r="J840" s="170"/>
      <c r="K840" s="170">
        <f t="shared" si="249"/>
        <v>0</v>
      </c>
      <c r="L840" s="184">
        <f t="shared" si="250"/>
        <v>0</v>
      </c>
      <c r="N840" s="95"/>
    </row>
    <row r="841" spans="1:14" ht="15" outlineLevel="2" x14ac:dyDescent="0.2">
      <c r="A841" s="62">
        <f t="shared" si="255"/>
        <v>1</v>
      </c>
      <c r="B841" s="63">
        <f t="shared" si="252"/>
        <v>221600</v>
      </c>
      <c r="C841" s="82">
        <f t="shared" si="253"/>
        <v>221622</v>
      </c>
      <c r="D841" s="83" t="s">
        <v>91</v>
      </c>
      <c r="E841" s="92"/>
      <c r="F841" s="85" t="s">
        <v>680</v>
      </c>
      <c r="G841" s="93" t="s">
        <v>53</v>
      </c>
      <c r="I841" s="94">
        <v>1</v>
      </c>
      <c r="J841" s="170"/>
      <c r="K841" s="170">
        <f t="shared" si="249"/>
        <v>0</v>
      </c>
      <c r="L841" s="184">
        <f t="shared" si="250"/>
        <v>0</v>
      </c>
      <c r="N841" s="95"/>
    </row>
    <row r="842" spans="1:14" ht="15" outlineLevel="2" x14ac:dyDescent="0.2">
      <c r="A842" s="62" t="e">
        <f t="shared" si="255"/>
        <v>#REF!</v>
      </c>
      <c r="B842" s="63">
        <f t="shared" si="252"/>
        <v>221600</v>
      </c>
      <c r="C842" s="82">
        <f t="shared" si="253"/>
        <v>221623</v>
      </c>
      <c r="D842" s="83" t="s">
        <v>91</v>
      </c>
      <c r="E842" s="92"/>
      <c r="F842" s="85" t="s">
        <v>681</v>
      </c>
      <c r="G842" s="93" t="s">
        <v>53</v>
      </c>
      <c r="I842" s="94">
        <v>50</v>
      </c>
      <c r="J842" s="170"/>
      <c r="K842" s="170">
        <f t="shared" si="249"/>
        <v>0</v>
      </c>
      <c r="L842" s="184">
        <f t="shared" si="250"/>
        <v>0</v>
      </c>
      <c r="N842" s="95"/>
    </row>
    <row r="843" spans="1:14" ht="15" outlineLevel="2" x14ac:dyDescent="0.2">
      <c r="A843" s="62" t="e">
        <f t="shared" si="255"/>
        <v>#REF!</v>
      </c>
      <c r="B843" s="63">
        <f t="shared" si="252"/>
        <v>221600</v>
      </c>
      <c r="C843" s="82">
        <f t="shared" si="253"/>
        <v>221624</v>
      </c>
      <c r="D843" s="83" t="s">
        <v>91</v>
      </c>
      <c r="E843" s="92"/>
      <c r="F843" s="85" t="s">
        <v>682</v>
      </c>
      <c r="G843" s="93" t="s">
        <v>53</v>
      </c>
      <c r="I843" s="94">
        <v>27</v>
      </c>
      <c r="J843" s="170"/>
      <c r="K843" s="170">
        <f t="shared" si="249"/>
        <v>0</v>
      </c>
      <c r="L843" s="184">
        <f t="shared" si="250"/>
        <v>0</v>
      </c>
      <c r="N843" s="95"/>
    </row>
    <row r="844" spans="1:14" ht="15" outlineLevel="2" x14ac:dyDescent="0.2">
      <c r="A844" s="62" t="e">
        <f t="shared" si="255"/>
        <v>#REF!</v>
      </c>
      <c r="B844" s="63">
        <f t="shared" si="252"/>
        <v>221600</v>
      </c>
      <c r="C844" s="82">
        <f t="shared" si="253"/>
        <v>221625</v>
      </c>
      <c r="D844" s="83" t="s">
        <v>91</v>
      </c>
      <c r="E844" s="92"/>
      <c r="F844" s="85" t="s">
        <v>683</v>
      </c>
      <c r="G844" s="93" t="s">
        <v>53</v>
      </c>
      <c r="I844" s="94">
        <v>5</v>
      </c>
      <c r="J844" s="170"/>
      <c r="K844" s="170">
        <f t="shared" si="249"/>
        <v>0</v>
      </c>
      <c r="L844" s="184">
        <f t="shared" si="250"/>
        <v>0</v>
      </c>
      <c r="N844" s="95"/>
    </row>
    <row r="845" spans="1:14" ht="15" outlineLevel="2" x14ac:dyDescent="0.2">
      <c r="A845" s="62" t="e">
        <f t="shared" si="255"/>
        <v>#REF!</v>
      </c>
      <c r="B845" s="63">
        <f t="shared" si="252"/>
        <v>221600</v>
      </c>
      <c r="C845" s="82">
        <f t="shared" si="253"/>
        <v>221626</v>
      </c>
      <c r="D845" s="83" t="s">
        <v>91</v>
      </c>
      <c r="E845" s="92"/>
      <c r="F845" s="85" t="s">
        <v>684</v>
      </c>
      <c r="G845" s="93" t="s">
        <v>53</v>
      </c>
      <c r="I845" s="94">
        <v>7</v>
      </c>
      <c r="J845" s="170"/>
      <c r="K845" s="170">
        <f t="shared" si="249"/>
        <v>0</v>
      </c>
      <c r="L845" s="184">
        <f t="shared" si="250"/>
        <v>0</v>
      </c>
      <c r="N845" s="95"/>
    </row>
    <row r="846" spans="1:14" ht="15" outlineLevel="2" x14ac:dyDescent="0.2">
      <c r="A846" s="62" t="e">
        <f t="shared" si="255"/>
        <v>#REF!</v>
      </c>
      <c r="B846" s="63">
        <f t="shared" si="252"/>
        <v>221600</v>
      </c>
      <c r="C846" s="82">
        <f t="shared" si="253"/>
        <v>221627</v>
      </c>
      <c r="D846" s="83" t="s">
        <v>91</v>
      </c>
      <c r="E846" s="92"/>
      <c r="F846" s="85" t="s">
        <v>685</v>
      </c>
      <c r="G846" s="93" t="s">
        <v>53</v>
      </c>
      <c r="I846" s="94">
        <v>6</v>
      </c>
      <c r="J846" s="170"/>
      <c r="K846" s="170">
        <f t="shared" si="249"/>
        <v>0</v>
      </c>
      <c r="L846" s="184">
        <f t="shared" si="250"/>
        <v>0</v>
      </c>
      <c r="N846" s="95"/>
    </row>
    <row r="847" spans="1:14" ht="15" outlineLevel="2" x14ac:dyDescent="0.2">
      <c r="A847" s="62">
        <f t="shared" si="255"/>
        <v>1</v>
      </c>
      <c r="B847" s="63">
        <f t="shared" si="252"/>
        <v>221600</v>
      </c>
      <c r="C847" s="82">
        <f t="shared" si="253"/>
        <v>221628</v>
      </c>
      <c r="D847" s="83" t="s">
        <v>91</v>
      </c>
      <c r="E847" s="92"/>
      <c r="F847" s="85" t="s">
        <v>686</v>
      </c>
      <c r="G847" s="93" t="s">
        <v>53</v>
      </c>
      <c r="I847" s="94">
        <v>6</v>
      </c>
      <c r="J847" s="170"/>
      <c r="K847" s="170">
        <f t="shared" si="249"/>
        <v>0</v>
      </c>
      <c r="L847" s="184">
        <f t="shared" si="250"/>
        <v>0</v>
      </c>
      <c r="N847" s="95"/>
    </row>
    <row r="848" spans="1:14" ht="15" outlineLevel="2" x14ac:dyDescent="0.2">
      <c r="A848" s="62" t="e">
        <f t="shared" si="255"/>
        <v>#REF!</v>
      </c>
      <c r="B848" s="63">
        <f t="shared" si="252"/>
        <v>221600</v>
      </c>
      <c r="C848" s="82">
        <f t="shared" si="253"/>
        <v>221629</v>
      </c>
      <c r="D848" s="83" t="s">
        <v>91</v>
      </c>
      <c r="E848" s="92"/>
      <c r="F848" s="85" t="s">
        <v>742</v>
      </c>
      <c r="G848" s="93" t="s">
        <v>53</v>
      </c>
      <c r="I848" s="94">
        <v>15</v>
      </c>
      <c r="J848" s="170"/>
      <c r="K848" s="170">
        <f t="shared" si="249"/>
        <v>0</v>
      </c>
      <c r="L848" s="184">
        <f t="shared" si="250"/>
        <v>0</v>
      </c>
      <c r="N848" s="95"/>
    </row>
    <row r="849" spans="1:15" ht="30" customHeight="1" outlineLevel="1" x14ac:dyDescent="0.2">
      <c r="A849" s="62" t="e">
        <f>#REF!+1</f>
        <v>#REF!</v>
      </c>
      <c r="B849" s="63">
        <f>B848</f>
        <v>221600</v>
      </c>
      <c r="C849" s="96"/>
      <c r="D849" s="47">
        <f>C629</f>
        <v>220000</v>
      </c>
      <c r="E849" s="48" t="s">
        <v>13</v>
      </c>
      <c r="F849" s="97">
        <f>B849</f>
        <v>221600</v>
      </c>
      <c r="G849" s="15"/>
      <c r="H849" s="3"/>
      <c r="I849" s="52" t="s">
        <v>0</v>
      </c>
      <c r="J849" s="171"/>
      <c r="K849" s="171">
        <f>SUMIF(B$9:B848,B849,K$9:K848)</f>
        <v>0</v>
      </c>
      <c r="L849" s="185">
        <f t="shared" si="250"/>
        <v>0</v>
      </c>
      <c r="N849" s="98"/>
      <c r="O849" s="3"/>
    </row>
    <row r="850" spans="1:15" ht="7.5" customHeight="1" outlineLevel="1" x14ac:dyDescent="0.2">
      <c r="C850" s="82"/>
      <c r="D850" s="83"/>
      <c r="E850" s="84" t="s">
        <v>28</v>
      </c>
      <c r="F850" s="85"/>
      <c r="G850" s="86"/>
      <c r="I850" s="87" t="s">
        <v>0</v>
      </c>
      <c r="J850" s="170"/>
      <c r="K850" s="170"/>
      <c r="L850" s="186"/>
      <c r="N850" s="88"/>
    </row>
    <row r="851" spans="1:15" s="91" customFormat="1" ht="30" customHeight="1" outlineLevel="1" x14ac:dyDescent="0.25">
      <c r="A851" s="62" t="e">
        <f>A459+1</f>
        <v>#REF!</v>
      </c>
      <c r="B851" s="89">
        <f>C851</f>
        <v>221700</v>
      </c>
      <c r="C851" s="90">
        <f>C819+100</f>
        <v>221700</v>
      </c>
      <c r="D851" s="43" t="s">
        <v>0</v>
      </c>
      <c r="E851" s="44" t="s">
        <v>0</v>
      </c>
      <c r="F851" s="49" t="s">
        <v>745</v>
      </c>
      <c r="G851" s="45"/>
      <c r="H851" s="1"/>
      <c r="I851" s="51" t="s">
        <v>0</v>
      </c>
      <c r="J851" s="168"/>
      <c r="K851" s="168"/>
      <c r="L851" s="187"/>
      <c r="M851" s="1"/>
      <c r="N851" s="46"/>
      <c r="O851" s="1"/>
    </row>
    <row r="852" spans="1:15" ht="15" outlineLevel="2" x14ac:dyDescent="0.2">
      <c r="A852" s="62" t="e">
        <f>A460+1</f>
        <v>#REF!</v>
      </c>
      <c r="B852" s="63">
        <f>B851</f>
        <v>221700</v>
      </c>
      <c r="C852" s="82">
        <f>C851+1</f>
        <v>221701</v>
      </c>
      <c r="D852" s="83" t="s">
        <v>91</v>
      </c>
      <c r="E852" s="92"/>
      <c r="F852" s="85"/>
      <c r="G852" s="93"/>
      <c r="I852" s="94">
        <v>0</v>
      </c>
      <c r="J852" s="170"/>
      <c r="K852" s="170">
        <f t="shared" ref="K852" si="256">ROUND(J852*I852,2)</f>
        <v>0</v>
      </c>
      <c r="L852" s="184">
        <f t="shared" ref="L852" si="257">IFERROR(K852/$K$1021,0)</f>
        <v>0</v>
      </c>
      <c r="N852" s="95"/>
    </row>
    <row r="853" spans="1:15" ht="30" customHeight="1" outlineLevel="1" x14ac:dyDescent="0.2">
      <c r="A853" s="62" t="e">
        <f>#REF!+1</f>
        <v>#REF!</v>
      </c>
      <c r="B853" s="63">
        <f>B852</f>
        <v>221700</v>
      </c>
      <c r="C853" s="96"/>
      <c r="D853" s="47">
        <f>C629</f>
        <v>220000</v>
      </c>
      <c r="E853" s="48" t="s">
        <v>13</v>
      </c>
      <c r="F853" s="97">
        <f>B853</f>
        <v>221700</v>
      </c>
      <c r="G853" s="15"/>
      <c r="H853" s="3"/>
      <c r="I853" s="52" t="s">
        <v>0</v>
      </c>
      <c r="J853" s="171"/>
      <c r="K853" s="171">
        <f>SUMIF(B$9:B852,B853,K$9:K852)</f>
        <v>0</v>
      </c>
      <c r="L853" s="185">
        <f>IFERROR(K853/$K$1021,0)</f>
        <v>0</v>
      </c>
      <c r="N853" s="98"/>
      <c r="O853" s="3"/>
    </row>
    <row r="854" spans="1:15" ht="7.5" customHeight="1" outlineLevel="1" x14ac:dyDescent="0.2">
      <c r="C854" s="82"/>
      <c r="D854" s="83"/>
      <c r="E854" s="84" t="s">
        <v>28</v>
      </c>
      <c r="F854" s="85"/>
      <c r="G854" s="86"/>
      <c r="I854" s="87" t="s">
        <v>0</v>
      </c>
      <c r="J854" s="170"/>
      <c r="K854" s="170"/>
      <c r="L854" s="186"/>
      <c r="N854" s="88"/>
    </row>
    <row r="855" spans="1:15" s="91" customFormat="1" ht="30" customHeight="1" outlineLevel="1" x14ac:dyDescent="0.25">
      <c r="A855" s="62" t="e">
        <f>A476+1</f>
        <v>#REF!</v>
      </c>
      <c r="B855" s="89">
        <f>C855</f>
        <v>221800</v>
      </c>
      <c r="C855" s="90">
        <f>C851+100</f>
        <v>221800</v>
      </c>
      <c r="D855" s="43" t="s">
        <v>0</v>
      </c>
      <c r="E855" s="44" t="s">
        <v>0</v>
      </c>
      <c r="F855" s="49" t="s">
        <v>746</v>
      </c>
      <c r="G855" s="45"/>
      <c r="H855" s="1"/>
      <c r="I855" s="51" t="s">
        <v>0</v>
      </c>
      <c r="J855" s="168"/>
      <c r="K855" s="168"/>
      <c r="L855" s="187"/>
      <c r="M855" s="1"/>
      <c r="N855" s="46"/>
      <c r="O855" s="1"/>
    </row>
    <row r="856" spans="1:15" ht="15" outlineLevel="2" x14ac:dyDescent="0.2">
      <c r="A856" s="62" t="e">
        <f>A477+1</f>
        <v>#REF!</v>
      </c>
      <c r="B856" s="63">
        <f>B855</f>
        <v>221800</v>
      </c>
      <c r="C856" s="82">
        <f>C855+1</f>
        <v>221801</v>
      </c>
      <c r="D856" s="83" t="s">
        <v>91</v>
      </c>
      <c r="E856" s="180"/>
      <c r="F856" s="136" t="s">
        <v>792</v>
      </c>
      <c r="G856" s="93" t="s">
        <v>53</v>
      </c>
      <c r="I856" s="94">
        <v>300</v>
      </c>
      <c r="J856" s="170"/>
      <c r="K856" s="170">
        <f t="shared" ref="K856" si="258">ROUND(J856*I856,2)</f>
        <v>0</v>
      </c>
      <c r="L856" s="184">
        <f t="shared" ref="L856" si="259">IFERROR(K856/$K$1021,0)</f>
        <v>0</v>
      </c>
      <c r="N856" s="95"/>
    </row>
    <row r="857" spans="1:15" ht="30" customHeight="1" outlineLevel="1" x14ac:dyDescent="0.2">
      <c r="A857" s="62" t="e">
        <f>#REF!+1</f>
        <v>#REF!</v>
      </c>
      <c r="B857" s="63">
        <f>B856</f>
        <v>221800</v>
      </c>
      <c r="C857" s="96"/>
      <c r="D857" s="47">
        <f>C629</f>
        <v>220000</v>
      </c>
      <c r="E857" s="48" t="s">
        <v>13</v>
      </c>
      <c r="F857" s="97">
        <f>B857</f>
        <v>221800</v>
      </c>
      <c r="G857" s="15"/>
      <c r="H857" s="3"/>
      <c r="I857" s="52" t="s">
        <v>0</v>
      </c>
      <c r="J857" s="171"/>
      <c r="K857" s="171">
        <f>SUMIF(B$9:B856,B857,K$9:K856)</f>
        <v>0</v>
      </c>
      <c r="L857" s="185">
        <f>IFERROR(K857/$K$1021,0)</f>
        <v>0</v>
      </c>
      <c r="N857" s="98"/>
      <c r="O857" s="3"/>
    </row>
    <row r="858" spans="1:15" ht="7.5" customHeight="1" outlineLevel="1" x14ac:dyDescent="0.2">
      <c r="C858" s="82"/>
      <c r="D858" s="83"/>
      <c r="E858" s="84" t="s">
        <v>28</v>
      </c>
      <c r="F858" s="85"/>
      <c r="G858" s="86"/>
      <c r="I858" s="87" t="s">
        <v>0</v>
      </c>
      <c r="J858" s="170"/>
      <c r="K858" s="170"/>
      <c r="L858" s="186"/>
      <c r="N858" s="88"/>
    </row>
    <row r="859" spans="1:15" s="91" customFormat="1" ht="30" customHeight="1" outlineLevel="1" x14ac:dyDescent="0.25">
      <c r="A859" s="62" t="e">
        <f>A493+1</f>
        <v>#REF!</v>
      </c>
      <c r="B859" s="89">
        <f>C859</f>
        <v>221900</v>
      </c>
      <c r="C859" s="90">
        <f>C855+100</f>
        <v>221900</v>
      </c>
      <c r="D859" s="43" t="s">
        <v>0</v>
      </c>
      <c r="E859" s="44" t="s">
        <v>0</v>
      </c>
      <c r="F859" s="49" t="s">
        <v>747</v>
      </c>
      <c r="G859" s="45"/>
      <c r="H859" s="1"/>
      <c r="I859" s="51" t="s">
        <v>0</v>
      </c>
      <c r="J859" s="168"/>
      <c r="K859" s="168"/>
      <c r="L859" s="187"/>
      <c r="M859" s="1"/>
      <c r="N859" s="46"/>
      <c r="O859" s="1"/>
    </row>
    <row r="860" spans="1:15" ht="15" outlineLevel="2" x14ac:dyDescent="0.2">
      <c r="A860" s="62" t="e">
        <f>A494+1</f>
        <v>#REF!</v>
      </c>
      <c r="B860" s="63">
        <f>B859</f>
        <v>221900</v>
      </c>
      <c r="C860" s="82">
        <f>C859+1</f>
        <v>221901</v>
      </c>
      <c r="D860" s="83" t="s">
        <v>91</v>
      </c>
      <c r="E860" s="92"/>
      <c r="F860" s="85" t="s">
        <v>690</v>
      </c>
      <c r="G860" s="93" t="s">
        <v>51</v>
      </c>
      <c r="I860" s="94">
        <v>23.5</v>
      </c>
      <c r="J860" s="170"/>
      <c r="K860" s="170">
        <f t="shared" ref="K860:K862" si="260">ROUND(J860*I860,2)</f>
        <v>0</v>
      </c>
      <c r="L860" s="184">
        <f>IFERROR(K860/$K$1021,0)</f>
        <v>0</v>
      </c>
      <c r="N860" s="95"/>
    </row>
    <row r="861" spans="1:15" ht="15" outlineLevel="2" x14ac:dyDescent="0.2">
      <c r="A861" s="62" t="e">
        <f>A483+1</f>
        <v>#REF!</v>
      </c>
      <c r="B861" s="63">
        <f>B860</f>
        <v>221900</v>
      </c>
      <c r="C861" s="82">
        <f>C860+1</f>
        <v>221902</v>
      </c>
      <c r="D861" s="83" t="s">
        <v>91</v>
      </c>
      <c r="E861" s="92"/>
      <c r="F861" s="85" t="s">
        <v>691</v>
      </c>
      <c r="G861" s="93" t="s">
        <v>24</v>
      </c>
      <c r="I861" s="94">
        <v>10</v>
      </c>
      <c r="J861" s="170"/>
      <c r="K861" s="170">
        <f t="shared" si="260"/>
        <v>0</v>
      </c>
      <c r="L861" s="184">
        <f>IFERROR(K861/$K$1021,0)</f>
        <v>0</v>
      </c>
      <c r="N861" s="95"/>
    </row>
    <row r="862" spans="1:15" ht="15" outlineLevel="2" x14ac:dyDescent="0.2">
      <c r="A862" s="62" t="e">
        <f>A484+1</f>
        <v>#REF!</v>
      </c>
      <c r="B862" s="63">
        <f t="shared" ref="B862" si="261">B861</f>
        <v>221900</v>
      </c>
      <c r="C862" s="82">
        <f t="shared" ref="C862" si="262">C861+1</f>
        <v>221903</v>
      </c>
      <c r="D862" s="83" t="s">
        <v>91</v>
      </c>
      <c r="E862" s="92"/>
      <c r="F862" s="85" t="s">
        <v>692</v>
      </c>
      <c r="G862" s="93" t="s">
        <v>24</v>
      </c>
      <c r="I862" s="94">
        <v>10</v>
      </c>
      <c r="J862" s="170"/>
      <c r="K862" s="170">
        <f t="shared" si="260"/>
        <v>0</v>
      </c>
      <c r="L862" s="184">
        <f>IFERROR(K862/$K$1021,0)</f>
        <v>0</v>
      </c>
      <c r="N862" s="95"/>
    </row>
    <row r="863" spans="1:15" ht="30" customHeight="1" outlineLevel="1" x14ac:dyDescent="0.2">
      <c r="A863" s="62" t="e">
        <f>#REF!+1</f>
        <v>#REF!</v>
      </c>
      <c r="B863" s="63">
        <f>B862</f>
        <v>221900</v>
      </c>
      <c r="C863" s="96"/>
      <c r="D863" s="47">
        <f>C629</f>
        <v>220000</v>
      </c>
      <c r="E863" s="48" t="s">
        <v>13</v>
      </c>
      <c r="F863" s="97">
        <f>B863</f>
        <v>221900</v>
      </c>
      <c r="G863" s="15"/>
      <c r="H863" s="3"/>
      <c r="I863" s="52" t="s">
        <v>0</v>
      </c>
      <c r="J863" s="171"/>
      <c r="K863" s="171">
        <f>SUMIF(B$9:B862,B863,K$9:K862)</f>
        <v>0</v>
      </c>
      <c r="L863" s="185">
        <f>IFERROR(K863/$K$1021,0)</f>
        <v>0</v>
      </c>
      <c r="N863" s="98"/>
      <c r="O863" s="3"/>
    </row>
    <row r="864" spans="1:15" ht="7.5" customHeight="1" outlineLevel="1" x14ac:dyDescent="0.2">
      <c r="C864" s="82"/>
      <c r="D864" s="83"/>
      <c r="E864" s="84" t="s">
        <v>28</v>
      </c>
      <c r="F864" s="85"/>
      <c r="G864" s="86"/>
      <c r="I864" s="87" t="s">
        <v>0</v>
      </c>
      <c r="J864" s="170"/>
      <c r="K864" s="170"/>
      <c r="L864" s="186"/>
      <c r="N864" s="88"/>
    </row>
    <row r="865" spans="1:15" s="91" customFormat="1" ht="30" customHeight="1" outlineLevel="1" x14ac:dyDescent="0.25">
      <c r="A865" s="62" t="e">
        <f>A510+1</f>
        <v>#REF!</v>
      </c>
      <c r="B865" s="89">
        <f>C865</f>
        <v>222000</v>
      </c>
      <c r="C865" s="90">
        <f>C859+100</f>
        <v>222000</v>
      </c>
      <c r="D865" s="43" t="s">
        <v>0</v>
      </c>
      <c r="E865" s="44" t="s">
        <v>0</v>
      </c>
      <c r="F865" s="49" t="s">
        <v>748</v>
      </c>
      <c r="G865" s="45"/>
      <c r="H865" s="1"/>
      <c r="I865" s="51" t="s">
        <v>0</v>
      </c>
      <c r="J865" s="168"/>
      <c r="K865" s="168"/>
      <c r="L865" s="187"/>
      <c r="M865" s="1"/>
      <c r="N865" s="46"/>
      <c r="O865" s="1"/>
    </row>
    <row r="866" spans="1:15" ht="30" outlineLevel="2" x14ac:dyDescent="0.2">
      <c r="A866" s="62" t="e">
        <f>A774+1</f>
        <v>#REF!</v>
      </c>
      <c r="B866" s="63">
        <f>B865</f>
        <v>222000</v>
      </c>
      <c r="C866" s="82">
        <f>C865+1</f>
        <v>222001</v>
      </c>
      <c r="D866" s="83" t="s">
        <v>91</v>
      </c>
      <c r="E866" s="92"/>
      <c r="F866" s="85" t="s">
        <v>793</v>
      </c>
      <c r="G866" s="93" t="s">
        <v>24</v>
      </c>
      <c r="I866" s="94">
        <v>1</v>
      </c>
      <c r="J866" s="170"/>
      <c r="K866" s="170">
        <f t="shared" ref="K866:K875" si="263">ROUND(J866*I866,2)</f>
        <v>0</v>
      </c>
      <c r="L866" s="184">
        <f t="shared" ref="L866:L876" si="264">IFERROR(K866/$K$1021,0)</f>
        <v>0</v>
      </c>
      <c r="N866" s="95"/>
    </row>
    <row r="867" spans="1:15" ht="15" outlineLevel="2" x14ac:dyDescent="0.2">
      <c r="B867" s="63">
        <f t="shared" ref="B867:B875" si="265">B866</f>
        <v>222000</v>
      </c>
      <c r="C867" s="82">
        <f t="shared" ref="C867:C875" si="266">C866+1</f>
        <v>222002</v>
      </c>
      <c r="D867" s="83" t="s">
        <v>91</v>
      </c>
      <c r="E867" s="92"/>
      <c r="F867" s="85" t="s">
        <v>794</v>
      </c>
      <c r="G867" s="93" t="s">
        <v>24</v>
      </c>
      <c r="I867" s="94">
        <v>1</v>
      </c>
      <c r="J867" s="170"/>
      <c r="K867" s="170">
        <f t="shared" si="263"/>
        <v>0</v>
      </c>
      <c r="L867" s="184">
        <f t="shared" si="264"/>
        <v>0</v>
      </c>
      <c r="N867" s="95"/>
    </row>
    <row r="868" spans="1:15" ht="15" outlineLevel="2" x14ac:dyDescent="0.2">
      <c r="B868" s="63">
        <f t="shared" si="265"/>
        <v>222000</v>
      </c>
      <c r="C868" s="82">
        <f t="shared" si="266"/>
        <v>222003</v>
      </c>
      <c r="D868" s="83" t="s">
        <v>91</v>
      </c>
      <c r="E868" s="92"/>
      <c r="F868" s="85" t="s">
        <v>795</v>
      </c>
      <c r="G868" s="93" t="s">
        <v>24</v>
      </c>
      <c r="I868" s="94">
        <v>1</v>
      </c>
      <c r="J868" s="170"/>
      <c r="K868" s="170">
        <f t="shared" si="263"/>
        <v>0</v>
      </c>
      <c r="L868" s="184">
        <f t="shared" si="264"/>
        <v>0</v>
      </c>
      <c r="N868" s="95"/>
    </row>
    <row r="869" spans="1:15" ht="15" outlineLevel="2" x14ac:dyDescent="0.2">
      <c r="B869" s="63">
        <f t="shared" si="265"/>
        <v>222000</v>
      </c>
      <c r="C869" s="82">
        <f t="shared" si="266"/>
        <v>222004</v>
      </c>
      <c r="D869" s="83" t="s">
        <v>91</v>
      </c>
      <c r="E869" s="92"/>
      <c r="F869" s="85" t="s">
        <v>796</v>
      </c>
      <c r="G869" s="93" t="s">
        <v>24</v>
      </c>
      <c r="I869" s="94">
        <v>1</v>
      </c>
      <c r="J869" s="170"/>
      <c r="K869" s="170">
        <f t="shared" si="263"/>
        <v>0</v>
      </c>
      <c r="L869" s="184">
        <f t="shared" si="264"/>
        <v>0</v>
      </c>
      <c r="N869" s="95"/>
    </row>
    <row r="870" spans="1:15" ht="15" outlineLevel="2" x14ac:dyDescent="0.2">
      <c r="B870" s="63">
        <f t="shared" si="265"/>
        <v>222000</v>
      </c>
      <c r="C870" s="82">
        <f t="shared" si="266"/>
        <v>222005</v>
      </c>
      <c r="D870" s="83" t="s">
        <v>91</v>
      </c>
      <c r="E870" s="92"/>
      <c r="F870" s="85" t="s">
        <v>797</v>
      </c>
      <c r="G870" s="93" t="s">
        <v>24</v>
      </c>
      <c r="I870" s="94">
        <v>1</v>
      </c>
      <c r="J870" s="170"/>
      <c r="K870" s="170">
        <f t="shared" si="263"/>
        <v>0</v>
      </c>
      <c r="L870" s="184">
        <f t="shared" si="264"/>
        <v>0</v>
      </c>
      <c r="N870" s="95"/>
    </row>
    <row r="871" spans="1:15" ht="15" outlineLevel="2" x14ac:dyDescent="0.2">
      <c r="A871" s="62" t="e">
        <f>A516+1</f>
        <v>#REF!</v>
      </c>
      <c r="B871" s="63">
        <f t="shared" si="265"/>
        <v>222000</v>
      </c>
      <c r="C871" s="82">
        <f t="shared" si="266"/>
        <v>222006</v>
      </c>
      <c r="D871" s="83" t="s">
        <v>91</v>
      </c>
      <c r="E871" s="92"/>
      <c r="F871" s="85" t="s">
        <v>693</v>
      </c>
      <c r="G871" s="93" t="s">
        <v>24</v>
      </c>
      <c r="I871" s="94">
        <v>1</v>
      </c>
      <c r="J871" s="170"/>
      <c r="K871" s="170">
        <f t="shared" si="263"/>
        <v>0</v>
      </c>
      <c r="L871" s="184">
        <f t="shared" si="264"/>
        <v>0</v>
      </c>
      <c r="N871" s="95"/>
    </row>
    <row r="872" spans="1:15" ht="15" outlineLevel="2" x14ac:dyDescent="0.2">
      <c r="A872" s="62" t="e">
        <f>A500+1</f>
        <v>#REF!</v>
      </c>
      <c r="B872" s="63">
        <f t="shared" si="265"/>
        <v>222000</v>
      </c>
      <c r="C872" s="82">
        <f t="shared" si="266"/>
        <v>222007</v>
      </c>
      <c r="D872" s="83" t="s">
        <v>91</v>
      </c>
      <c r="E872" s="92"/>
      <c r="F872" s="85" t="s">
        <v>694</v>
      </c>
      <c r="G872" s="93" t="s">
        <v>24</v>
      </c>
      <c r="I872" s="94">
        <v>1</v>
      </c>
      <c r="J872" s="170"/>
      <c r="K872" s="170">
        <f t="shared" si="263"/>
        <v>0</v>
      </c>
      <c r="L872" s="184">
        <f t="shared" si="264"/>
        <v>0</v>
      </c>
      <c r="N872" s="95"/>
    </row>
    <row r="873" spans="1:15" ht="15" outlineLevel="2" x14ac:dyDescent="0.2">
      <c r="A873" s="62" t="e">
        <f>A501+1</f>
        <v>#REF!</v>
      </c>
      <c r="B873" s="63">
        <f t="shared" si="265"/>
        <v>222000</v>
      </c>
      <c r="C873" s="82">
        <f t="shared" si="266"/>
        <v>222008</v>
      </c>
      <c r="D873" s="83" t="s">
        <v>91</v>
      </c>
      <c r="E873" s="92"/>
      <c r="F873" s="85" t="s">
        <v>695</v>
      </c>
      <c r="G873" s="93" t="s">
        <v>24</v>
      </c>
      <c r="I873" s="94">
        <v>1</v>
      </c>
      <c r="J873" s="170"/>
      <c r="K873" s="170">
        <f t="shared" si="263"/>
        <v>0</v>
      </c>
      <c r="L873" s="184">
        <f t="shared" si="264"/>
        <v>0</v>
      </c>
      <c r="N873" s="95"/>
    </row>
    <row r="874" spans="1:15" ht="15" outlineLevel="2" x14ac:dyDescent="0.2">
      <c r="A874" s="62" t="e">
        <f>A502+1</f>
        <v>#REF!</v>
      </c>
      <c r="B874" s="63">
        <f t="shared" si="265"/>
        <v>222000</v>
      </c>
      <c r="C874" s="82">
        <f t="shared" si="266"/>
        <v>222009</v>
      </c>
      <c r="D874" s="83" t="s">
        <v>91</v>
      </c>
      <c r="E874" s="92"/>
      <c r="F874" s="85" t="s">
        <v>696</v>
      </c>
      <c r="G874" s="93" t="s">
        <v>24</v>
      </c>
      <c r="I874" s="94">
        <v>1</v>
      </c>
      <c r="J874" s="170"/>
      <c r="K874" s="170">
        <f t="shared" si="263"/>
        <v>0</v>
      </c>
      <c r="L874" s="184">
        <f t="shared" si="264"/>
        <v>0</v>
      </c>
      <c r="N874" s="95"/>
    </row>
    <row r="875" spans="1:15" ht="15" outlineLevel="2" x14ac:dyDescent="0.2">
      <c r="A875" s="62">
        <f>A503+1</f>
        <v>1</v>
      </c>
      <c r="B875" s="63">
        <f t="shared" si="265"/>
        <v>222000</v>
      </c>
      <c r="C875" s="82">
        <f t="shared" si="266"/>
        <v>222010</v>
      </c>
      <c r="D875" s="83" t="s">
        <v>91</v>
      </c>
      <c r="E875" s="92"/>
      <c r="F875" s="85" t="s">
        <v>697</v>
      </c>
      <c r="G875" s="93" t="s">
        <v>24</v>
      </c>
      <c r="I875" s="94">
        <v>1</v>
      </c>
      <c r="J875" s="170"/>
      <c r="K875" s="170">
        <f t="shared" si="263"/>
        <v>0</v>
      </c>
      <c r="L875" s="184">
        <f t="shared" si="264"/>
        <v>0</v>
      </c>
      <c r="N875" s="95"/>
    </row>
    <row r="876" spans="1:15" ht="30" customHeight="1" outlineLevel="1" x14ac:dyDescent="0.2">
      <c r="A876" s="62" t="e">
        <f>#REF!+1</f>
        <v>#REF!</v>
      </c>
      <c r="B876" s="63">
        <f>B875</f>
        <v>222000</v>
      </c>
      <c r="C876" s="96"/>
      <c r="D876" s="47">
        <f>C629</f>
        <v>220000</v>
      </c>
      <c r="E876" s="48" t="s">
        <v>13</v>
      </c>
      <c r="F876" s="97">
        <f>B876</f>
        <v>222000</v>
      </c>
      <c r="G876" s="15"/>
      <c r="H876" s="3"/>
      <c r="I876" s="52" t="s">
        <v>0</v>
      </c>
      <c r="J876" s="171"/>
      <c r="K876" s="171">
        <f>SUMIF(B$9:B875,B876,K$9:K875)</f>
        <v>0</v>
      </c>
      <c r="L876" s="185">
        <f t="shared" si="264"/>
        <v>0</v>
      </c>
      <c r="N876" s="98"/>
      <c r="O876" s="3"/>
    </row>
    <row r="877" spans="1:15" ht="7.5" customHeight="1" outlineLevel="1" x14ac:dyDescent="0.2">
      <c r="C877" s="82"/>
      <c r="D877" s="83"/>
      <c r="E877" s="84" t="s">
        <v>28</v>
      </c>
      <c r="F877" s="85"/>
      <c r="G877" s="86"/>
      <c r="I877" s="87" t="s">
        <v>0</v>
      </c>
      <c r="J877" s="170"/>
      <c r="K877" s="170"/>
      <c r="L877" s="186"/>
      <c r="N877" s="88"/>
    </row>
    <row r="878" spans="1:15" s="91" customFormat="1" ht="30" customHeight="1" outlineLevel="1" x14ac:dyDescent="0.25">
      <c r="A878" s="62">
        <f>A527+1</f>
        <v>1</v>
      </c>
      <c r="B878" s="89">
        <f>C878</f>
        <v>222100</v>
      </c>
      <c r="C878" s="90">
        <f>C865+100</f>
        <v>222100</v>
      </c>
      <c r="D878" s="43" t="s">
        <v>0</v>
      </c>
      <c r="E878" s="44" t="s">
        <v>0</v>
      </c>
      <c r="F878" s="49" t="s">
        <v>749</v>
      </c>
      <c r="G878" s="45"/>
      <c r="H878" s="1"/>
      <c r="I878" s="51" t="s">
        <v>0</v>
      </c>
      <c r="J878" s="168"/>
      <c r="K878" s="168"/>
      <c r="L878" s="187"/>
      <c r="M878" s="1"/>
      <c r="N878" s="46"/>
      <c r="O878" s="1"/>
    </row>
    <row r="879" spans="1:15" ht="15" outlineLevel="2" x14ac:dyDescent="0.2">
      <c r="A879" s="62" t="e">
        <f>A528+1</f>
        <v>#REF!</v>
      </c>
      <c r="B879" s="63">
        <f>B878</f>
        <v>222100</v>
      </c>
      <c r="C879" s="82">
        <f>C878+1</f>
        <v>222101</v>
      </c>
      <c r="D879" s="83" t="s">
        <v>91</v>
      </c>
      <c r="E879" s="92"/>
      <c r="F879" s="85" t="s">
        <v>750</v>
      </c>
      <c r="G879" s="93" t="s">
        <v>24</v>
      </c>
      <c r="I879" s="94">
        <v>1</v>
      </c>
      <c r="J879" s="170"/>
      <c r="K879" s="170">
        <f t="shared" ref="K879:K894" si="267">ROUND(J879*I879,2)</f>
        <v>0</v>
      </c>
      <c r="L879" s="184">
        <f t="shared" ref="L879:L895" si="268">IFERROR(K879/$K$1021,0)</f>
        <v>0</v>
      </c>
      <c r="N879" s="95"/>
    </row>
    <row r="880" spans="1:15" ht="15" outlineLevel="2" x14ac:dyDescent="0.2">
      <c r="A880" s="62" t="e">
        <f t="shared" ref="A880:A889" si="269">A517+1</f>
        <v>#REF!</v>
      </c>
      <c r="B880" s="63">
        <f>B879</f>
        <v>222100</v>
      </c>
      <c r="C880" s="82">
        <f>C879+1</f>
        <v>222102</v>
      </c>
      <c r="D880" s="83" t="s">
        <v>91</v>
      </c>
      <c r="E880" s="92"/>
      <c r="F880" s="85" t="s">
        <v>751</v>
      </c>
      <c r="G880" s="93" t="s">
        <v>24</v>
      </c>
      <c r="I880" s="94">
        <v>1</v>
      </c>
      <c r="J880" s="170"/>
      <c r="K880" s="170">
        <f t="shared" si="267"/>
        <v>0</v>
      </c>
      <c r="L880" s="184">
        <f t="shared" si="268"/>
        <v>0</v>
      </c>
      <c r="N880" s="95"/>
    </row>
    <row r="881" spans="1:15" ht="15" outlineLevel="2" x14ac:dyDescent="0.2">
      <c r="A881" s="62">
        <f t="shared" si="269"/>
        <v>1</v>
      </c>
      <c r="B881" s="63">
        <f t="shared" ref="B881:B894" si="270">B880</f>
        <v>222100</v>
      </c>
      <c r="C881" s="82">
        <f t="shared" ref="C881:C894" si="271">C880+1</f>
        <v>222103</v>
      </c>
      <c r="D881" s="83" t="s">
        <v>91</v>
      </c>
      <c r="E881" s="92"/>
      <c r="F881" s="85" t="s">
        <v>752</v>
      </c>
      <c r="G881" s="93" t="s">
        <v>24</v>
      </c>
      <c r="I881" s="94">
        <v>1</v>
      </c>
      <c r="J881" s="170"/>
      <c r="K881" s="170">
        <f t="shared" si="267"/>
        <v>0</v>
      </c>
      <c r="L881" s="184">
        <f t="shared" si="268"/>
        <v>0</v>
      </c>
      <c r="N881" s="95"/>
    </row>
    <row r="882" spans="1:15" ht="15" outlineLevel="2" x14ac:dyDescent="0.2">
      <c r="A882" s="62" t="e">
        <f t="shared" si="269"/>
        <v>#REF!</v>
      </c>
      <c r="B882" s="63">
        <f t="shared" si="270"/>
        <v>222100</v>
      </c>
      <c r="C882" s="82">
        <f t="shared" si="271"/>
        <v>222104</v>
      </c>
      <c r="D882" s="83" t="s">
        <v>91</v>
      </c>
      <c r="E882" s="92"/>
      <c r="F882" s="85" t="s">
        <v>753</v>
      </c>
      <c r="G882" s="93" t="s">
        <v>24</v>
      </c>
      <c r="I882" s="94">
        <v>1</v>
      </c>
      <c r="J882" s="170"/>
      <c r="K882" s="170">
        <f t="shared" si="267"/>
        <v>0</v>
      </c>
      <c r="L882" s="184">
        <f t="shared" si="268"/>
        <v>0</v>
      </c>
      <c r="N882" s="95"/>
    </row>
    <row r="883" spans="1:15" ht="15" outlineLevel="2" x14ac:dyDescent="0.2">
      <c r="A883" s="62" t="e">
        <f t="shared" si="269"/>
        <v>#REF!</v>
      </c>
      <c r="B883" s="63">
        <f t="shared" si="270"/>
        <v>222100</v>
      </c>
      <c r="C883" s="82">
        <f t="shared" si="271"/>
        <v>222105</v>
      </c>
      <c r="D883" s="83" t="s">
        <v>91</v>
      </c>
      <c r="E883" s="92"/>
      <c r="F883" s="85" t="s">
        <v>754</v>
      </c>
      <c r="G883" s="93" t="s">
        <v>24</v>
      </c>
      <c r="I883" s="94">
        <v>1</v>
      </c>
      <c r="J883" s="170"/>
      <c r="K883" s="170">
        <f t="shared" si="267"/>
        <v>0</v>
      </c>
      <c r="L883" s="184">
        <f t="shared" si="268"/>
        <v>0</v>
      </c>
      <c r="N883" s="95"/>
    </row>
    <row r="884" spans="1:15" ht="15" outlineLevel="2" x14ac:dyDescent="0.2">
      <c r="A884" s="62">
        <f t="shared" si="269"/>
        <v>2</v>
      </c>
      <c r="B884" s="63">
        <f t="shared" si="270"/>
        <v>222100</v>
      </c>
      <c r="C884" s="82">
        <f t="shared" si="271"/>
        <v>222106</v>
      </c>
      <c r="D884" s="83" t="s">
        <v>91</v>
      </c>
      <c r="E884" s="92"/>
      <c r="F884" s="85" t="s">
        <v>761</v>
      </c>
      <c r="G884" s="93" t="s">
        <v>24</v>
      </c>
      <c r="I884" s="94">
        <v>1</v>
      </c>
      <c r="J884" s="170"/>
      <c r="K884" s="170">
        <f t="shared" si="267"/>
        <v>0</v>
      </c>
      <c r="L884" s="184">
        <f t="shared" si="268"/>
        <v>0</v>
      </c>
      <c r="N884" s="95"/>
    </row>
    <row r="885" spans="1:15" ht="15" outlineLevel="2" x14ac:dyDescent="0.2">
      <c r="A885" s="62" t="e">
        <f t="shared" si="269"/>
        <v>#REF!</v>
      </c>
      <c r="B885" s="63">
        <f t="shared" si="270"/>
        <v>222100</v>
      </c>
      <c r="C885" s="82">
        <f t="shared" si="271"/>
        <v>222107</v>
      </c>
      <c r="D885" s="83" t="s">
        <v>91</v>
      </c>
      <c r="E885" s="92"/>
      <c r="F885" s="85" t="s">
        <v>762</v>
      </c>
      <c r="G885" s="93" t="s">
        <v>24</v>
      </c>
      <c r="I885" s="94">
        <v>1</v>
      </c>
      <c r="J885" s="170"/>
      <c r="K885" s="170">
        <f t="shared" si="267"/>
        <v>0</v>
      </c>
      <c r="L885" s="184">
        <f t="shared" si="268"/>
        <v>0</v>
      </c>
      <c r="N885" s="95"/>
    </row>
    <row r="886" spans="1:15" ht="15" outlineLevel="2" x14ac:dyDescent="0.2">
      <c r="A886" s="62" t="e">
        <f t="shared" si="269"/>
        <v>#REF!</v>
      </c>
      <c r="B886" s="63">
        <f t="shared" si="270"/>
        <v>222100</v>
      </c>
      <c r="C886" s="82">
        <f t="shared" si="271"/>
        <v>222108</v>
      </c>
      <c r="D886" s="83" t="s">
        <v>91</v>
      </c>
      <c r="E886" s="92"/>
      <c r="F886" s="85" t="s">
        <v>763</v>
      </c>
      <c r="G886" s="93" t="s">
        <v>24</v>
      </c>
      <c r="I886" s="94">
        <v>1</v>
      </c>
      <c r="J886" s="170"/>
      <c r="K886" s="170">
        <f t="shared" si="267"/>
        <v>0</v>
      </c>
      <c r="L886" s="184">
        <f t="shared" si="268"/>
        <v>0</v>
      </c>
      <c r="N886" s="95"/>
    </row>
    <row r="887" spans="1:15" ht="15" outlineLevel="2" x14ac:dyDescent="0.2">
      <c r="A887" s="62" t="e">
        <f t="shared" si="269"/>
        <v>#REF!</v>
      </c>
      <c r="B887" s="63">
        <f t="shared" si="270"/>
        <v>222100</v>
      </c>
      <c r="C887" s="82">
        <f t="shared" si="271"/>
        <v>222109</v>
      </c>
      <c r="D887" s="83" t="s">
        <v>91</v>
      </c>
      <c r="E887" s="92"/>
      <c r="F887" s="85" t="s">
        <v>755</v>
      </c>
      <c r="G887" s="93" t="s">
        <v>24</v>
      </c>
      <c r="I887" s="94">
        <v>1</v>
      </c>
      <c r="J887" s="170"/>
      <c r="K887" s="170">
        <f t="shared" si="267"/>
        <v>0</v>
      </c>
      <c r="L887" s="184">
        <f t="shared" si="268"/>
        <v>0</v>
      </c>
      <c r="N887" s="95"/>
    </row>
    <row r="888" spans="1:15" ht="15" outlineLevel="2" x14ac:dyDescent="0.2">
      <c r="A888" s="62" t="e">
        <f t="shared" si="269"/>
        <v>#REF!</v>
      </c>
      <c r="B888" s="63">
        <f t="shared" si="270"/>
        <v>222100</v>
      </c>
      <c r="C888" s="82">
        <f t="shared" si="271"/>
        <v>222110</v>
      </c>
      <c r="D888" s="83" t="s">
        <v>91</v>
      </c>
      <c r="E888" s="92"/>
      <c r="F888" s="85" t="s">
        <v>758</v>
      </c>
      <c r="G888" s="93" t="s">
        <v>24</v>
      </c>
      <c r="I888" s="94">
        <v>1</v>
      </c>
      <c r="J888" s="170"/>
      <c r="K888" s="170">
        <f t="shared" si="267"/>
        <v>0</v>
      </c>
      <c r="L888" s="184">
        <f t="shared" si="268"/>
        <v>0</v>
      </c>
      <c r="N888" s="95"/>
    </row>
    <row r="889" spans="1:15" ht="15" outlineLevel="2" x14ac:dyDescent="0.2">
      <c r="A889" s="62" t="e">
        <f t="shared" si="269"/>
        <v>#REF!</v>
      </c>
      <c r="B889" s="63">
        <f t="shared" si="270"/>
        <v>222100</v>
      </c>
      <c r="C889" s="82">
        <f t="shared" si="271"/>
        <v>222111</v>
      </c>
      <c r="D889" s="83" t="s">
        <v>91</v>
      </c>
      <c r="E889" s="92"/>
      <c r="F889" s="85" t="s">
        <v>764</v>
      </c>
      <c r="G889" s="93" t="s">
        <v>24</v>
      </c>
      <c r="I889" s="94">
        <v>1</v>
      </c>
      <c r="J889" s="170"/>
      <c r="K889" s="170">
        <f t="shared" si="267"/>
        <v>0</v>
      </c>
      <c r="L889" s="184">
        <f t="shared" si="268"/>
        <v>0</v>
      </c>
      <c r="N889" s="95"/>
    </row>
    <row r="890" spans="1:15" ht="15" outlineLevel="2" x14ac:dyDescent="0.2">
      <c r="A890" s="62" t="e">
        <f>A525+1</f>
        <v>#REF!</v>
      </c>
      <c r="B890" s="63">
        <f t="shared" si="270"/>
        <v>222100</v>
      </c>
      <c r="C890" s="82">
        <f t="shared" si="271"/>
        <v>222112</v>
      </c>
      <c r="D890" s="83" t="s">
        <v>91</v>
      </c>
      <c r="E890" s="92"/>
      <c r="F890" s="85" t="s">
        <v>759</v>
      </c>
      <c r="G890" s="93" t="s">
        <v>24</v>
      </c>
      <c r="I890" s="94">
        <v>1</v>
      </c>
      <c r="J890" s="170"/>
      <c r="K890" s="170">
        <f t="shared" si="267"/>
        <v>0</v>
      </c>
      <c r="L890" s="184">
        <f t="shared" si="268"/>
        <v>0</v>
      </c>
      <c r="N890" s="95"/>
    </row>
    <row r="891" spans="1:15" ht="15" outlineLevel="2" x14ac:dyDescent="0.2">
      <c r="A891" s="62" t="e">
        <f>A524+1</f>
        <v>#REF!</v>
      </c>
      <c r="B891" s="63">
        <f t="shared" si="270"/>
        <v>222100</v>
      </c>
      <c r="C891" s="82">
        <f t="shared" si="271"/>
        <v>222113</v>
      </c>
      <c r="D891" s="83" t="s">
        <v>91</v>
      </c>
      <c r="E891" s="92"/>
      <c r="F891" s="85" t="s">
        <v>760</v>
      </c>
      <c r="G891" s="93" t="s">
        <v>24</v>
      </c>
      <c r="I891" s="94">
        <v>1</v>
      </c>
      <c r="J891" s="170"/>
      <c r="K891" s="170">
        <f t="shared" si="267"/>
        <v>0</v>
      </c>
      <c r="L891" s="184">
        <f t="shared" si="268"/>
        <v>0</v>
      </c>
      <c r="N891" s="95"/>
    </row>
    <row r="892" spans="1:15" ht="15" outlineLevel="2" x14ac:dyDescent="0.2">
      <c r="A892" s="62" t="e">
        <f>A525+1</f>
        <v>#REF!</v>
      </c>
      <c r="B892" s="63">
        <f t="shared" si="270"/>
        <v>222100</v>
      </c>
      <c r="C892" s="82">
        <f t="shared" si="271"/>
        <v>222114</v>
      </c>
      <c r="D892" s="83" t="s">
        <v>91</v>
      </c>
      <c r="E892" s="92"/>
      <c r="F892" s="85" t="s">
        <v>765</v>
      </c>
      <c r="G892" s="93" t="s">
        <v>24</v>
      </c>
      <c r="I892" s="94">
        <v>1</v>
      </c>
      <c r="J892" s="170"/>
      <c r="K892" s="170">
        <f t="shared" si="267"/>
        <v>0</v>
      </c>
      <c r="L892" s="184">
        <f t="shared" si="268"/>
        <v>0</v>
      </c>
      <c r="N892" s="95"/>
    </row>
    <row r="893" spans="1:15" ht="15" outlineLevel="2" x14ac:dyDescent="0.2">
      <c r="A893" s="62" t="e">
        <f>A526+1</f>
        <v>#REF!</v>
      </c>
      <c r="B893" s="63">
        <f t="shared" si="270"/>
        <v>222100</v>
      </c>
      <c r="C893" s="82">
        <f t="shared" si="271"/>
        <v>222115</v>
      </c>
      <c r="D893" s="83" t="s">
        <v>91</v>
      </c>
      <c r="E893" s="92"/>
      <c r="F893" s="85" t="s">
        <v>757</v>
      </c>
      <c r="G893" s="93" t="s">
        <v>24</v>
      </c>
      <c r="I893" s="94">
        <v>1</v>
      </c>
      <c r="J893" s="170"/>
      <c r="K893" s="170">
        <f t="shared" si="267"/>
        <v>0</v>
      </c>
      <c r="L893" s="184">
        <f t="shared" si="268"/>
        <v>0</v>
      </c>
      <c r="N893" s="95"/>
    </row>
    <row r="894" spans="1:15" ht="15" outlineLevel="2" x14ac:dyDescent="0.2">
      <c r="A894" s="62">
        <f>A527+1</f>
        <v>1</v>
      </c>
      <c r="B894" s="63">
        <f t="shared" si="270"/>
        <v>222100</v>
      </c>
      <c r="C894" s="82">
        <f t="shared" si="271"/>
        <v>222116</v>
      </c>
      <c r="D894" s="83" t="s">
        <v>91</v>
      </c>
      <c r="E894" s="92"/>
      <c r="F894" s="85" t="s">
        <v>756</v>
      </c>
      <c r="G894" s="93" t="s">
        <v>24</v>
      </c>
      <c r="I894" s="94">
        <v>1</v>
      </c>
      <c r="J894" s="170"/>
      <c r="K894" s="170">
        <f t="shared" si="267"/>
        <v>0</v>
      </c>
      <c r="L894" s="184">
        <f t="shared" si="268"/>
        <v>0</v>
      </c>
      <c r="N894" s="95"/>
    </row>
    <row r="895" spans="1:15" ht="30" customHeight="1" outlineLevel="1" x14ac:dyDescent="0.2">
      <c r="A895" s="62" t="e">
        <f>#REF!+1</f>
        <v>#REF!</v>
      </c>
      <c r="B895" s="63">
        <f>B894</f>
        <v>222100</v>
      </c>
      <c r="C895" s="96"/>
      <c r="D895" s="47">
        <f>C629</f>
        <v>220000</v>
      </c>
      <c r="E895" s="48" t="s">
        <v>13</v>
      </c>
      <c r="F895" s="97">
        <f>B895</f>
        <v>222100</v>
      </c>
      <c r="G895" s="15"/>
      <c r="H895" s="3"/>
      <c r="I895" s="52" t="s">
        <v>0</v>
      </c>
      <c r="J895" s="171"/>
      <c r="K895" s="171">
        <f>SUMIF(B$9:B894,B895,K$9:K894)</f>
        <v>0</v>
      </c>
      <c r="L895" s="185">
        <f t="shared" si="268"/>
        <v>0</v>
      </c>
      <c r="N895" s="98"/>
      <c r="O895" s="3"/>
    </row>
    <row r="896" spans="1:15" ht="7.5" customHeight="1" outlineLevel="1" x14ac:dyDescent="0.2">
      <c r="C896" s="82"/>
      <c r="D896" s="83"/>
      <c r="E896" s="84" t="s">
        <v>28</v>
      </c>
      <c r="F896" s="85"/>
      <c r="G896" s="86"/>
      <c r="I896" s="87" t="s">
        <v>0</v>
      </c>
      <c r="J896" s="170"/>
      <c r="K896" s="170"/>
      <c r="L896" s="186"/>
      <c r="N896" s="88"/>
    </row>
    <row r="897" spans="1:15" s="91" customFormat="1" ht="30" customHeight="1" outlineLevel="1" x14ac:dyDescent="0.25">
      <c r="A897" s="62" t="e">
        <f>A544+1</f>
        <v>#REF!</v>
      </c>
      <c r="B897" s="89">
        <f>C897</f>
        <v>222200</v>
      </c>
      <c r="C897" s="90">
        <f>C878+100</f>
        <v>222200</v>
      </c>
      <c r="D897" s="43" t="s">
        <v>0</v>
      </c>
      <c r="E897" s="44" t="s">
        <v>0</v>
      </c>
      <c r="F897" s="49" t="s">
        <v>766</v>
      </c>
      <c r="G897" s="45"/>
      <c r="H897" s="1"/>
      <c r="I897" s="51" t="s">
        <v>0</v>
      </c>
      <c r="J897" s="168"/>
      <c r="K897" s="168"/>
      <c r="L897" s="187"/>
      <c r="M897" s="1"/>
      <c r="N897" s="46"/>
      <c r="O897" s="1"/>
    </row>
    <row r="898" spans="1:15" ht="15" outlineLevel="2" x14ac:dyDescent="0.2">
      <c r="A898" s="62" t="e">
        <f>A545+1</f>
        <v>#REF!</v>
      </c>
      <c r="B898" s="63">
        <f>B897</f>
        <v>222200</v>
      </c>
      <c r="C898" s="82">
        <f>C897+1</f>
        <v>222201</v>
      </c>
      <c r="D898" s="83" t="s">
        <v>91</v>
      </c>
      <c r="E898" s="92"/>
      <c r="F898" s="85" t="s">
        <v>646</v>
      </c>
      <c r="G898" s="93" t="s">
        <v>51</v>
      </c>
      <c r="I898" s="94">
        <v>460</v>
      </c>
      <c r="J898" s="170"/>
      <c r="K898" s="170">
        <f t="shared" ref="K898:K910" si="272">ROUND(J898*I898,2)</f>
        <v>0</v>
      </c>
      <c r="L898" s="184">
        <f t="shared" ref="L898:L911" si="273">IFERROR(K898/$K$1021,0)</f>
        <v>0</v>
      </c>
      <c r="N898" s="95"/>
    </row>
    <row r="899" spans="1:15" ht="15" outlineLevel="2" x14ac:dyDescent="0.2">
      <c r="A899" s="62" t="e">
        <f t="shared" ref="A899:A908" si="274">A534+1</f>
        <v>#REF!</v>
      </c>
      <c r="B899" s="63">
        <f>B898</f>
        <v>222200</v>
      </c>
      <c r="C899" s="82">
        <f>C898+1</f>
        <v>222202</v>
      </c>
      <c r="D899" s="83" t="s">
        <v>91</v>
      </c>
      <c r="E899" s="92"/>
      <c r="F899" s="85" t="s">
        <v>647</v>
      </c>
      <c r="G899" s="93" t="s">
        <v>53</v>
      </c>
      <c r="I899" s="94">
        <v>200</v>
      </c>
      <c r="J899" s="170"/>
      <c r="K899" s="170">
        <f t="shared" si="272"/>
        <v>0</v>
      </c>
      <c r="L899" s="184">
        <f t="shared" si="273"/>
        <v>0</v>
      </c>
      <c r="N899" s="95"/>
    </row>
    <row r="900" spans="1:15" ht="15" outlineLevel="2" x14ac:dyDescent="0.2">
      <c r="A900" s="62">
        <f t="shared" si="274"/>
        <v>1</v>
      </c>
      <c r="B900" s="63">
        <f t="shared" ref="B900:B910" si="275">B899</f>
        <v>222200</v>
      </c>
      <c r="C900" s="82">
        <f t="shared" ref="C900:C910" si="276">C899+1</f>
        <v>222203</v>
      </c>
      <c r="D900" s="83" t="s">
        <v>91</v>
      </c>
      <c r="E900" s="92"/>
      <c r="F900" s="85" t="s">
        <v>648</v>
      </c>
      <c r="G900" s="93" t="s">
        <v>24</v>
      </c>
      <c r="I900" s="94">
        <v>680</v>
      </c>
      <c r="J900" s="170"/>
      <c r="K900" s="170">
        <f t="shared" si="272"/>
        <v>0</v>
      </c>
      <c r="L900" s="184">
        <f t="shared" si="273"/>
        <v>0</v>
      </c>
      <c r="N900" s="95"/>
    </row>
    <row r="901" spans="1:15" ht="15" outlineLevel="2" x14ac:dyDescent="0.2">
      <c r="A901" s="62" t="e">
        <f t="shared" si="274"/>
        <v>#REF!</v>
      </c>
      <c r="B901" s="63">
        <f t="shared" si="275"/>
        <v>222200</v>
      </c>
      <c r="C901" s="82">
        <f t="shared" si="276"/>
        <v>222204</v>
      </c>
      <c r="D901" s="83" t="s">
        <v>91</v>
      </c>
      <c r="E901" s="92"/>
      <c r="F901" s="85" t="s">
        <v>649</v>
      </c>
      <c r="G901" s="93" t="s">
        <v>24</v>
      </c>
      <c r="I901" s="94">
        <v>340</v>
      </c>
      <c r="J901" s="170"/>
      <c r="K901" s="170">
        <f t="shared" si="272"/>
        <v>0</v>
      </c>
      <c r="L901" s="184">
        <f t="shared" si="273"/>
        <v>0</v>
      </c>
      <c r="N901" s="95"/>
    </row>
    <row r="902" spans="1:15" ht="15" outlineLevel="2" x14ac:dyDescent="0.2">
      <c r="A902" s="62">
        <f t="shared" si="274"/>
        <v>2</v>
      </c>
      <c r="B902" s="63">
        <f t="shared" si="275"/>
        <v>222200</v>
      </c>
      <c r="C902" s="82">
        <f t="shared" si="276"/>
        <v>222205</v>
      </c>
      <c r="D902" s="83" t="s">
        <v>91</v>
      </c>
      <c r="E902" s="92"/>
      <c r="F902" s="85" t="s">
        <v>650</v>
      </c>
      <c r="G902" s="93" t="s">
        <v>53</v>
      </c>
      <c r="I902" s="94">
        <v>100</v>
      </c>
      <c r="J902" s="170"/>
      <c r="K902" s="170">
        <f t="shared" si="272"/>
        <v>0</v>
      </c>
      <c r="L902" s="184">
        <f t="shared" si="273"/>
        <v>0</v>
      </c>
      <c r="N902" s="95"/>
    </row>
    <row r="903" spans="1:15" ht="15" outlineLevel="2" x14ac:dyDescent="0.2">
      <c r="A903" s="62" t="e">
        <f t="shared" si="274"/>
        <v>#REF!</v>
      </c>
      <c r="B903" s="63">
        <f t="shared" si="275"/>
        <v>222200</v>
      </c>
      <c r="C903" s="82">
        <f t="shared" si="276"/>
        <v>222206</v>
      </c>
      <c r="D903" s="83" t="s">
        <v>91</v>
      </c>
      <c r="E903" s="92"/>
      <c r="F903" s="85" t="s">
        <v>651</v>
      </c>
      <c r="G903" s="93" t="s">
        <v>24</v>
      </c>
      <c r="I903" s="94">
        <v>2000</v>
      </c>
      <c r="J903" s="170"/>
      <c r="K903" s="170">
        <f t="shared" si="272"/>
        <v>0</v>
      </c>
      <c r="L903" s="184">
        <f t="shared" si="273"/>
        <v>0</v>
      </c>
      <c r="N903" s="95"/>
    </row>
    <row r="904" spans="1:15" ht="15" outlineLevel="2" x14ac:dyDescent="0.2">
      <c r="A904" s="62">
        <f t="shared" si="274"/>
        <v>3</v>
      </c>
      <c r="B904" s="63">
        <f t="shared" si="275"/>
        <v>222200</v>
      </c>
      <c r="C904" s="82">
        <f t="shared" si="276"/>
        <v>222207</v>
      </c>
      <c r="D904" s="83" t="s">
        <v>91</v>
      </c>
      <c r="E904" s="92"/>
      <c r="F904" s="85" t="s">
        <v>652</v>
      </c>
      <c r="G904" s="93" t="s">
        <v>24</v>
      </c>
      <c r="I904" s="94">
        <v>340</v>
      </c>
      <c r="J904" s="170"/>
      <c r="K904" s="170">
        <f t="shared" si="272"/>
        <v>0</v>
      </c>
      <c r="L904" s="184">
        <f t="shared" si="273"/>
        <v>0</v>
      </c>
      <c r="N904" s="95"/>
    </row>
    <row r="905" spans="1:15" ht="15" outlineLevel="2" x14ac:dyDescent="0.2">
      <c r="A905" s="62" t="e">
        <f t="shared" si="274"/>
        <v>#REF!</v>
      </c>
      <c r="B905" s="63">
        <f t="shared" si="275"/>
        <v>222200</v>
      </c>
      <c r="C905" s="82">
        <f t="shared" si="276"/>
        <v>222208</v>
      </c>
      <c r="D905" s="83" t="s">
        <v>91</v>
      </c>
      <c r="E905" s="92"/>
      <c r="F905" s="85" t="s">
        <v>653</v>
      </c>
      <c r="G905" s="93" t="s">
        <v>294</v>
      </c>
      <c r="I905" s="94">
        <v>1</v>
      </c>
      <c r="J905" s="170"/>
      <c r="K905" s="170">
        <f t="shared" si="272"/>
        <v>0</v>
      </c>
      <c r="L905" s="184">
        <f t="shared" si="273"/>
        <v>0</v>
      </c>
      <c r="N905" s="95"/>
    </row>
    <row r="906" spans="1:15" ht="15" outlineLevel="2" x14ac:dyDescent="0.2">
      <c r="A906" s="62">
        <f t="shared" si="274"/>
        <v>4</v>
      </c>
      <c r="B906" s="63">
        <f t="shared" si="275"/>
        <v>222200</v>
      </c>
      <c r="C906" s="82">
        <f t="shared" si="276"/>
        <v>222209</v>
      </c>
      <c r="D906" s="83" t="s">
        <v>91</v>
      </c>
      <c r="E906" s="92"/>
      <c r="F906" s="85" t="s">
        <v>654</v>
      </c>
      <c r="G906" s="93" t="s">
        <v>294</v>
      </c>
      <c r="I906" s="94">
        <v>3</v>
      </c>
      <c r="J906" s="170"/>
      <c r="K906" s="170">
        <f t="shared" si="272"/>
        <v>0</v>
      </c>
      <c r="L906" s="184">
        <f t="shared" si="273"/>
        <v>0</v>
      </c>
      <c r="N906" s="95"/>
    </row>
    <row r="907" spans="1:15" ht="15" outlineLevel="2" x14ac:dyDescent="0.2">
      <c r="A907" s="62" t="e">
        <f t="shared" si="274"/>
        <v>#REF!</v>
      </c>
      <c r="B907" s="63">
        <f t="shared" si="275"/>
        <v>222200</v>
      </c>
      <c r="C907" s="82">
        <f t="shared" si="276"/>
        <v>222210</v>
      </c>
      <c r="D907" s="83" t="s">
        <v>91</v>
      </c>
      <c r="E907" s="92"/>
      <c r="F907" s="85" t="s">
        <v>655</v>
      </c>
      <c r="G907" s="93" t="s">
        <v>645</v>
      </c>
      <c r="I907" s="94">
        <v>1</v>
      </c>
      <c r="J907" s="170"/>
      <c r="K907" s="170">
        <f t="shared" si="272"/>
        <v>0</v>
      </c>
      <c r="L907" s="184">
        <f t="shared" si="273"/>
        <v>0</v>
      </c>
      <c r="N907" s="95"/>
    </row>
    <row r="908" spans="1:15" ht="15" outlineLevel="2" x14ac:dyDescent="0.2">
      <c r="A908" s="62" t="e">
        <f t="shared" si="274"/>
        <v>#REF!</v>
      </c>
      <c r="B908" s="63">
        <f t="shared" si="275"/>
        <v>222200</v>
      </c>
      <c r="C908" s="82">
        <f t="shared" si="276"/>
        <v>222211</v>
      </c>
      <c r="D908" s="83" t="s">
        <v>91</v>
      </c>
      <c r="E908" s="92"/>
      <c r="F908" s="85" t="s">
        <v>656</v>
      </c>
      <c r="G908" s="93" t="s">
        <v>24</v>
      </c>
      <c r="I908" s="94">
        <v>1</v>
      </c>
      <c r="J908" s="170"/>
      <c r="K908" s="170">
        <f t="shared" si="272"/>
        <v>0</v>
      </c>
      <c r="L908" s="184">
        <f t="shared" si="273"/>
        <v>0</v>
      </c>
      <c r="N908" s="95"/>
    </row>
    <row r="909" spans="1:15" ht="15" outlineLevel="2" x14ac:dyDescent="0.2">
      <c r="A909" s="62" t="e">
        <f>A542+1</f>
        <v>#REF!</v>
      </c>
      <c r="B909" s="63">
        <f t="shared" si="275"/>
        <v>222200</v>
      </c>
      <c r="C909" s="82">
        <f t="shared" si="276"/>
        <v>222212</v>
      </c>
      <c r="D909" s="83" t="s">
        <v>91</v>
      </c>
      <c r="E909" s="92"/>
      <c r="F909" s="85" t="s">
        <v>767</v>
      </c>
      <c r="G909" s="93" t="s">
        <v>24</v>
      </c>
      <c r="I909" s="94">
        <v>6</v>
      </c>
      <c r="J909" s="170"/>
      <c r="K909" s="170">
        <f t="shared" si="272"/>
        <v>0</v>
      </c>
      <c r="L909" s="184">
        <f t="shared" si="273"/>
        <v>0</v>
      </c>
      <c r="N909" s="95"/>
    </row>
    <row r="910" spans="1:15" ht="15" outlineLevel="2" x14ac:dyDescent="0.2">
      <c r="A910" s="62" t="e">
        <f>A543+1</f>
        <v>#REF!</v>
      </c>
      <c r="B910" s="63">
        <f t="shared" si="275"/>
        <v>222200</v>
      </c>
      <c r="C910" s="82">
        <f t="shared" si="276"/>
        <v>222213</v>
      </c>
      <c r="D910" s="83" t="s">
        <v>91</v>
      </c>
      <c r="E910" s="92"/>
      <c r="F910" s="85" t="s">
        <v>739</v>
      </c>
      <c r="G910" s="93" t="s">
        <v>24</v>
      </c>
      <c r="I910" s="94">
        <v>6</v>
      </c>
      <c r="J910" s="170"/>
      <c r="K910" s="170">
        <f t="shared" si="272"/>
        <v>0</v>
      </c>
      <c r="L910" s="184">
        <f t="shared" si="273"/>
        <v>0</v>
      </c>
      <c r="N910" s="95"/>
    </row>
    <row r="911" spans="1:15" ht="30" customHeight="1" outlineLevel="1" x14ac:dyDescent="0.2">
      <c r="A911" s="62" t="e">
        <f>#REF!+1</f>
        <v>#REF!</v>
      </c>
      <c r="B911" s="63">
        <f>B910</f>
        <v>222200</v>
      </c>
      <c r="C911" s="96"/>
      <c r="D911" s="47">
        <f>C629</f>
        <v>220000</v>
      </c>
      <c r="E911" s="48" t="s">
        <v>13</v>
      </c>
      <c r="F911" s="97">
        <f>B911</f>
        <v>222200</v>
      </c>
      <c r="G911" s="15"/>
      <c r="H911" s="3"/>
      <c r="I911" s="52" t="s">
        <v>0</v>
      </c>
      <c r="J911" s="171"/>
      <c r="K911" s="171">
        <f>SUMIF(B$9:B910,B911,K$9:K910)</f>
        <v>0</v>
      </c>
      <c r="L911" s="185">
        <f t="shared" si="273"/>
        <v>0</v>
      </c>
      <c r="N911" s="98"/>
      <c r="O911" s="3"/>
    </row>
    <row r="912" spans="1:15" ht="7.5" customHeight="1" outlineLevel="1" x14ac:dyDescent="0.2">
      <c r="C912" s="82"/>
      <c r="D912" s="83"/>
      <c r="E912" s="84" t="s">
        <v>28</v>
      </c>
      <c r="F912" s="85"/>
      <c r="G912" s="86"/>
      <c r="I912" s="87" t="s">
        <v>0</v>
      </c>
      <c r="J912" s="170"/>
      <c r="K912" s="170"/>
      <c r="L912" s="186"/>
      <c r="N912" s="88"/>
    </row>
    <row r="913" spans="1:15" s="91" customFormat="1" ht="30" customHeight="1" outlineLevel="1" x14ac:dyDescent="0.25">
      <c r="A913" s="62" t="e">
        <f>A561+1</f>
        <v>#REF!</v>
      </c>
      <c r="B913" s="89">
        <f>C913</f>
        <v>222300</v>
      </c>
      <c r="C913" s="90">
        <f>C897+100</f>
        <v>222300</v>
      </c>
      <c r="D913" s="43" t="s">
        <v>0</v>
      </c>
      <c r="E913" s="44" t="s">
        <v>0</v>
      </c>
      <c r="F913" s="49" t="s">
        <v>768</v>
      </c>
      <c r="G913" s="45"/>
      <c r="H913" s="1"/>
      <c r="I913" s="51" t="s">
        <v>0</v>
      </c>
      <c r="J913" s="168"/>
      <c r="K913" s="168"/>
      <c r="L913" s="187"/>
      <c r="M913" s="1"/>
      <c r="N913" s="46"/>
      <c r="O913" s="1"/>
    </row>
    <row r="914" spans="1:15" ht="15" outlineLevel="2" x14ac:dyDescent="0.2">
      <c r="A914" s="62" t="e">
        <f>A562+1</f>
        <v>#REF!</v>
      </c>
      <c r="B914" s="63">
        <f>B913</f>
        <v>222300</v>
      </c>
      <c r="C914" s="82">
        <f>C913+1</f>
        <v>222301</v>
      </c>
      <c r="D914" s="83" t="s">
        <v>91</v>
      </c>
      <c r="E914" s="92"/>
      <c r="F914" s="85" t="s">
        <v>769</v>
      </c>
      <c r="G914" s="93" t="s">
        <v>53</v>
      </c>
      <c r="I914" s="94">
        <v>8</v>
      </c>
      <c r="J914" s="170"/>
      <c r="K914" s="170">
        <f t="shared" ref="K914:K943" si="277">ROUND(J914*I914,2)</f>
        <v>0</v>
      </c>
      <c r="L914" s="184">
        <f t="shared" ref="L914:L944" si="278">IFERROR(K914/$K$1021,0)</f>
        <v>0</v>
      </c>
      <c r="N914" s="95"/>
    </row>
    <row r="915" spans="1:15" ht="15" outlineLevel="2" x14ac:dyDescent="0.2">
      <c r="A915" s="62" t="e">
        <f>A551+1</f>
        <v>#REF!</v>
      </c>
      <c r="B915" s="63">
        <f>B914</f>
        <v>222300</v>
      </c>
      <c r="C915" s="82">
        <f>C914+1</f>
        <v>222302</v>
      </c>
      <c r="D915" s="83" t="s">
        <v>91</v>
      </c>
      <c r="E915" s="92"/>
      <c r="F915" s="85" t="s">
        <v>659</v>
      </c>
      <c r="G915" s="93" t="s">
        <v>53</v>
      </c>
      <c r="I915" s="94">
        <v>50</v>
      </c>
      <c r="J915" s="170"/>
      <c r="K915" s="170">
        <f t="shared" si="277"/>
        <v>0</v>
      </c>
      <c r="L915" s="184">
        <f t="shared" si="278"/>
        <v>0</v>
      </c>
      <c r="N915" s="95"/>
    </row>
    <row r="916" spans="1:15" ht="15" outlineLevel="2" x14ac:dyDescent="0.2">
      <c r="A916" s="62" t="e">
        <f>A552+1</f>
        <v>#REF!</v>
      </c>
      <c r="B916" s="63">
        <f t="shared" ref="B916:B943" si="279">B915</f>
        <v>222300</v>
      </c>
      <c r="C916" s="82">
        <f t="shared" ref="C916:C943" si="280">C915+1</f>
        <v>222303</v>
      </c>
      <c r="D916" s="83" t="s">
        <v>91</v>
      </c>
      <c r="E916" s="92"/>
      <c r="F916" s="85" t="s">
        <v>660</v>
      </c>
      <c r="G916" s="93" t="s">
        <v>53</v>
      </c>
      <c r="I916" s="94">
        <v>12</v>
      </c>
      <c r="J916" s="170"/>
      <c r="K916" s="170">
        <f t="shared" si="277"/>
        <v>0</v>
      </c>
      <c r="L916" s="184">
        <f t="shared" si="278"/>
        <v>0</v>
      </c>
      <c r="N916" s="95"/>
    </row>
    <row r="917" spans="1:15" ht="15" outlineLevel="2" x14ac:dyDescent="0.2">
      <c r="A917" s="62" t="e">
        <f>A553+1</f>
        <v>#REF!</v>
      </c>
      <c r="B917" s="63">
        <f t="shared" si="279"/>
        <v>222300</v>
      </c>
      <c r="C917" s="82">
        <f t="shared" si="280"/>
        <v>222304</v>
      </c>
      <c r="D917" s="83" t="s">
        <v>91</v>
      </c>
      <c r="E917" s="92"/>
      <c r="F917" s="85" t="s">
        <v>661</v>
      </c>
      <c r="G917" s="93" t="s">
        <v>53</v>
      </c>
      <c r="I917" s="94">
        <v>58</v>
      </c>
      <c r="J917" s="170"/>
      <c r="K917" s="170">
        <f t="shared" si="277"/>
        <v>0</v>
      </c>
      <c r="L917" s="184">
        <f t="shared" si="278"/>
        <v>0</v>
      </c>
      <c r="N917" s="95"/>
    </row>
    <row r="918" spans="1:15" ht="15" outlineLevel="2" x14ac:dyDescent="0.2">
      <c r="A918" s="62" t="e">
        <f>A554+1</f>
        <v>#REF!</v>
      </c>
      <c r="B918" s="63">
        <f t="shared" si="279"/>
        <v>222300</v>
      </c>
      <c r="C918" s="82">
        <f t="shared" si="280"/>
        <v>222305</v>
      </c>
      <c r="D918" s="83" t="s">
        <v>91</v>
      </c>
      <c r="E918" s="92"/>
      <c r="F918" s="85" t="s">
        <v>662</v>
      </c>
      <c r="G918" s="93" t="s">
        <v>53</v>
      </c>
      <c r="I918" s="94">
        <v>35</v>
      </c>
      <c r="J918" s="170"/>
      <c r="K918" s="170">
        <f t="shared" si="277"/>
        <v>0</v>
      </c>
      <c r="L918" s="184">
        <f t="shared" si="278"/>
        <v>0</v>
      </c>
      <c r="N918" s="95"/>
    </row>
    <row r="919" spans="1:15" ht="15" outlineLevel="2" x14ac:dyDescent="0.2">
      <c r="A919" s="62" t="e">
        <f t="shared" ref="A919:A926" si="281">A556+1</f>
        <v>#REF!</v>
      </c>
      <c r="B919" s="63">
        <f t="shared" si="279"/>
        <v>222300</v>
      </c>
      <c r="C919" s="82">
        <f t="shared" si="280"/>
        <v>222306</v>
      </c>
      <c r="D919" s="83" t="s">
        <v>91</v>
      </c>
      <c r="E919" s="92"/>
      <c r="F919" s="85" t="s">
        <v>664</v>
      </c>
      <c r="G919" s="93" t="s">
        <v>53</v>
      </c>
      <c r="I919" s="94">
        <v>15</v>
      </c>
      <c r="J919" s="170"/>
      <c r="K919" s="170">
        <f t="shared" si="277"/>
        <v>0</v>
      </c>
      <c r="L919" s="184">
        <f t="shared" si="278"/>
        <v>0</v>
      </c>
      <c r="N919" s="95"/>
    </row>
    <row r="920" spans="1:15" ht="15" outlineLevel="2" x14ac:dyDescent="0.2">
      <c r="A920" s="62" t="e">
        <f t="shared" si="281"/>
        <v>#REF!</v>
      </c>
      <c r="B920" s="63">
        <f t="shared" si="279"/>
        <v>222300</v>
      </c>
      <c r="C920" s="82">
        <f t="shared" si="280"/>
        <v>222307</v>
      </c>
      <c r="D920" s="83" t="s">
        <v>91</v>
      </c>
      <c r="E920" s="92"/>
      <c r="F920" s="85" t="s">
        <v>665</v>
      </c>
      <c r="G920" s="93" t="s">
        <v>53</v>
      </c>
      <c r="I920" s="94">
        <v>6</v>
      </c>
      <c r="J920" s="170"/>
      <c r="K920" s="170">
        <f t="shared" si="277"/>
        <v>0</v>
      </c>
      <c r="L920" s="184">
        <f t="shared" si="278"/>
        <v>0</v>
      </c>
      <c r="N920" s="95"/>
    </row>
    <row r="921" spans="1:15" ht="15" outlineLevel="2" x14ac:dyDescent="0.2">
      <c r="A921" s="62">
        <f t="shared" si="281"/>
        <v>1</v>
      </c>
      <c r="B921" s="63">
        <f t="shared" si="279"/>
        <v>222300</v>
      </c>
      <c r="C921" s="82">
        <f t="shared" si="280"/>
        <v>222308</v>
      </c>
      <c r="D921" s="83" t="s">
        <v>91</v>
      </c>
      <c r="E921" s="92"/>
      <c r="F921" s="85" t="s">
        <v>666</v>
      </c>
      <c r="G921" s="93" t="s">
        <v>53</v>
      </c>
      <c r="I921" s="94">
        <v>5</v>
      </c>
      <c r="J921" s="170"/>
      <c r="K921" s="170">
        <f t="shared" si="277"/>
        <v>0</v>
      </c>
      <c r="L921" s="184">
        <f t="shared" si="278"/>
        <v>0</v>
      </c>
      <c r="N921" s="95"/>
    </row>
    <row r="922" spans="1:15" ht="15" outlineLevel="2" x14ac:dyDescent="0.2">
      <c r="A922" s="62" t="e">
        <f t="shared" si="281"/>
        <v>#REF!</v>
      </c>
      <c r="B922" s="63">
        <f t="shared" si="279"/>
        <v>222300</v>
      </c>
      <c r="C922" s="82">
        <f t="shared" si="280"/>
        <v>222309</v>
      </c>
      <c r="D922" s="83" t="s">
        <v>91</v>
      </c>
      <c r="E922" s="92"/>
      <c r="F922" s="85" t="s">
        <v>740</v>
      </c>
      <c r="G922" s="93" t="s">
        <v>53</v>
      </c>
      <c r="I922" s="94">
        <v>20</v>
      </c>
      <c r="J922" s="170"/>
      <c r="K922" s="170">
        <f t="shared" si="277"/>
        <v>0</v>
      </c>
      <c r="L922" s="184">
        <f t="shared" si="278"/>
        <v>0</v>
      </c>
      <c r="N922" s="95"/>
    </row>
    <row r="923" spans="1:15" ht="15" outlineLevel="2" x14ac:dyDescent="0.2">
      <c r="A923" s="62" t="e">
        <f t="shared" si="281"/>
        <v>#REF!</v>
      </c>
      <c r="B923" s="63">
        <f t="shared" si="279"/>
        <v>222300</v>
      </c>
      <c r="C923" s="82">
        <f t="shared" si="280"/>
        <v>222310</v>
      </c>
      <c r="D923" s="83" t="s">
        <v>91</v>
      </c>
      <c r="E923" s="92"/>
      <c r="F923" s="85" t="s">
        <v>667</v>
      </c>
      <c r="G923" s="93" t="s">
        <v>24</v>
      </c>
      <c r="I923" s="94">
        <v>2</v>
      </c>
      <c r="J923" s="170"/>
      <c r="K923" s="170">
        <f t="shared" si="277"/>
        <v>0</v>
      </c>
      <c r="L923" s="184">
        <f t="shared" si="278"/>
        <v>0</v>
      </c>
      <c r="N923" s="95"/>
    </row>
    <row r="924" spans="1:15" ht="15" outlineLevel="2" x14ac:dyDescent="0.2">
      <c r="A924" s="62" t="e">
        <f t="shared" si="281"/>
        <v>#REF!</v>
      </c>
      <c r="B924" s="63">
        <f t="shared" si="279"/>
        <v>222300</v>
      </c>
      <c r="C924" s="82">
        <f t="shared" si="280"/>
        <v>222311</v>
      </c>
      <c r="D924" s="83" t="s">
        <v>91</v>
      </c>
      <c r="E924" s="92"/>
      <c r="F924" s="85" t="s">
        <v>669</v>
      </c>
      <c r="G924" s="93" t="s">
        <v>24</v>
      </c>
      <c r="I924" s="94">
        <v>4</v>
      </c>
      <c r="J924" s="170"/>
      <c r="K924" s="170">
        <f t="shared" si="277"/>
        <v>0</v>
      </c>
      <c r="L924" s="184">
        <f t="shared" si="278"/>
        <v>0</v>
      </c>
      <c r="N924" s="95"/>
    </row>
    <row r="925" spans="1:15" ht="15" outlineLevel="2" x14ac:dyDescent="0.2">
      <c r="A925" s="62" t="e">
        <f t="shared" si="281"/>
        <v>#REF!</v>
      </c>
      <c r="B925" s="63">
        <f t="shared" si="279"/>
        <v>222300</v>
      </c>
      <c r="C925" s="82">
        <f t="shared" si="280"/>
        <v>222312</v>
      </c>
      <c r="D925" s="83" t="s">
        <v>91</v>
      </c>
      <c r="E925" s="92"/>
      <c r="F925" s="85" t="s">
        <v>670</v>
      </c>
      <c r="G925" s="93" t="s">
        <v>24</v>
      </c>
      <c r="I925" s="94">
        <v>7</v>
      </c>
      <c r="J925" s="170"/>
      <c r="K925" s="170">
        <f t="shared" si="277"/>
        <v>0</v>
      </c>
      <c r="L925" s="184">
        <f t="shared" si="278"/>
        <v>0</v>
      </c>
      <c r="N925" s="95"/>
    </row>
    <row r="926" spans="1:15" ht="15" outlineLevel="2" x14ac:dyDescent="0.2">
      <c r="A926" s="62" t="e">
        <f t="shared" si="281"/>
        <v>#REF!</v>
      </c>
      <c r="B926" s="63">
        <f t="shared" si="279"/>
        <v>222300</v>
      </c>
      <c r="C926" s="82">
        <f t="shared" si="280"/>
        <v>222313</v>
      </c>
      <c r="D926" s="83" t="s">
        <v>91</v>
      </c>
      <c r="E926" s="92"/>
      <c r="F926" s="85" t="s">
        <v>671</v>
      </c>
      <c r="G926" s="93" t="s">
        <v>24</v>
      </c>
      <c r="I926" s="94">
        <v>1</v>
      </c>
      <c r="J926" s="170"/>
      <c r="K926" s="170">
        <f t="shared" si="277"/>
        <v>0</v>
      </c>
      <c r="L926" s="184">
        <f t="shared" si="278"/>
        <v>0</v>
      </c>
      <c r="N926" s="95"/>
    </row>
    <row r="927" spans="1:15" ht="15" outlineLevel="2" x14ac:dyDescent="0.2">
      <c r="A927" s="62" t="e">
        <f>A563+1</f>
        <v>#REF!</v>
      </c>
      <c r="B927" s="63">
        <f t="shared" si="279"/>
        <v>222300</v>
      </c>
      <c r="C927" s="82">
        <f t="shared" si="280"/>
        <v>222314</v>
      </c>
      <c r="D927" s="83" t="s">
        <v>91</v>
      </c>
      <c r="E927" s="92"/>
      <c r="F927" s="85" t="s">
        <v>770</v>
      </c>
      <c r="G927" s="93" t="s">
        <v>24</v>
      </c>
      <c r="I927" s="94">
        <v>3</v>
      </c>
      <c r="J927" s="170"/>
      <c r="K927" s="170">
        <f t="shared" si="277"/>
        <v>0</v>
      </c>
      <c r="L927" s="184">
        <f t="shared" si="278"/>
        <v>0</v>
      </c>
      <c r="N927" s="95"/>
    </row>
    <row r="928" spans="1:15" ht="15" outlineLevel="2" x14ac:dyDescent="0.2">
      <c r="A928" s="62" t="e">
        <f>A564+1</f>
        <v>#REF!</v>
      </c>
      <c r="B928" s="63">
        <f t="shared" si="279"/>
        <v>222300</v>
      </c>
      <c r="C928" s="82">
        <f t="shared" si="280"/>
        <v>222315</v>
      </c>
      <c r="D928" s="83" t="s">
        <v>91</v>
      </c>
      <c r="E928" s="92"/>
      <c r="F928" s="85" t="s">
        <v>672</v>
      </c>
      <c r="G928" s="93" t="s">
        <v>24</v>
      </c>
      <c r="I928" s="94">
        <v>11</v>
      </c>
      <c r="J928" s="170"/>
      <c r="K928" s="170">
        <f t="shared" si="277"/>
        <v>0</v>
      </c>
      <c r="L928" s="184">
        <f t="shared" si="278"/>
        <v>0</v>
      </c>
      <c r="N928" s="95"/>
    </row>
    <row r="929" spans="1:15" ht="15" outlineLevel="2" x14ac:dyDescent="0.2">
      <c r="A929" s="62" t="e">
        <f>A564+1</f>
        <v>#REF!</v>
      </c>
      <c r="B929" s="63">
        <f t="shared" si="279"/>
        <v>222300</v>
      </c>
      <c r="C929" s="82">
        <f t="shared" si="280"/>
        <v>222316</v>
      </c>
      <c r="D929" s="83" t="s">
        <v>91</v>
      </c>
      <c r="E929" s="92"/>
      <c r="F929" s="85" t="s">
        <v>716</v>
      </c>
      <c r="G929" s="93" t="s">
        <v>24</v>
      </c>
      <c r="I929" s="94">
        <v>4</v>
      </c>
      <c r="J929" s="170"/>
      <c r="K929" s="170">
        <f t="shared" si="277"/>
        <v>0</v>
      </c>
      <c r="L929" s="184">
        <f t="shared" si="278"/>
        <v>0</v>
      </c>
      <c r="N929" s="95"/>
    </row>
    <row r="930" spans="1:15" ht="15" outlineLevel="2" x14ac:dyDescent="0.2">
      <c r="A930" s="62" t="e">
        <f>A565+1</f>
        <v>#REF!</v>
      </c>
      <c r="B930" s="63">
        <f t="shared" si="279"/>
        <v>222300</v>
      </c>
      <c r="C930" s="82">
        <f t="shared" si="280"/>
        <v>222317</v>
      </c>
      <c r="D930" s="83" t="s">
        <v>91</v>
      </c>
      <c r="E930" s="92"/>
      <c r="F930" s="85" t="s">
        <v>673</v>
      </c>
      <c r="G930" s="93" t="s">
        <v>24</v>
      </c>
      <c r="I930" s="94">
        <v>2</v>
      </c>
      <c r="J930" s="170"/>
      <c r="K930" s="170">
        <f t="shared" si="277"/>
        <v>0</v>
      </c>
      <c r="L930" s="184">
        <f t="shared" si="278"/>
        <v>0</v>
      </c>
      <c r="N930" s="95"/>
    </row>
    <row r="931" spans="1:15" ht="15" outlineLevel="2" x14ac:dyDescent="0.2">
      <c r="A931" s="62" t="e">
        <f>A566+1</f>
        <v>#REF!</v>
      </c>
      <c r="B931" s="63">
        <f t="shared" si="279"/>
        <v>222300</v>
      </c>
      <c r="C931" s="82">
        <f t="shared" si="280"/>
        <v>222318</v>
      </c>
      <c r="D931" s="83" t="s">
        <v>91</v>
      </c>
      <c r="E931" s="92"/>
      <c r="F931" s="85" t="s">
        <v>674</v>
      </c>
      <c r="G931" s="93" t="s">
        <v>24</v>
      </c>
      <c r="I931" s="94">
        <v>2</v>
      </c>
      <c r="J931" s="170"/>
      <c r="K931" s="170">
        <f t="shared" si="277"/>
        <v>0</v>
      </c>
      <c r="L931" s="184">
        <f t="shared" si="278"/>
        <v>0</v>
      </c>
      <c r="N931" s="95"/>
    </row>
    <row r="932" spans="1:15" ht="15" outlineLevel="2" x14ac:dyDescent="0.2">
      <c r="A932" s="62">
        <f>A568+1</f>
        <v>1</v>
      </c>
      <c r="B932" s="63">
        <f t="shared" si="279"/>
        <v>222300</v>
      </c>
      <c r="C932" s="82">
        <f t="shared" si="280"/>
        <v>222319</v>
      </c>
      <c r="D932" s="83" t="s">
        <v>91</v>
      </c>
      <c r="E932" s="92"/>
      <c r="F932" s="85" t="s">
        <v>717</v>
      </c>
      <c r="G932" s="93" t="s">
        <v>24</v>
      </c>
      <c r="I932" s="94">
        <v>1</v>
      </c>
      <c r="J932" s="170"/>
      <c r="K932" s="170">
        <f t="shared" si="277"/>
        <v>0</v>
      </c>
      <c r="L932" s="184">
        <f t="shared" si="278"/>
        <v>0</v>
      </c>
      <c r="N932" s="95"/>
    </row>
    <row r="933" spans="1:15" ht="15" outlineLevel="2" x14ac:dyDescent="0.2">
      <c r="A933" s="62" t="e">
        <f>A569+1</f>
        <v>#REF!</v>
      </c>
      <c r="B933" s="63">
        <f t="shared" si="279"/>
        <v>222300</v>
      </c>
      <c r="C933" s="82">
        <f t="shared" si="280"/>
        <v>222320</v>
      </c>
      <c r="D933" s="83" t="s">
        <v>91</v>
      </c>
      <c r="E933" s="92"/>
      <c r="F933" s="85" t="s">
        <v>677</v>
      </c>
      <c r="G933" s="93" t="s">
        <v>24</v>
      </c>
      <c r="I933" s="94">
        <v>2</v>
      </c>
      <c r="J933" s="170"/>
      <c r="K933" s="170">
        <f t="shared" si="277"/>
        <v>0</v>
      </c>
      <c r="L933" s="184">
        <f t="shared" si="278"/>
        <v>0</v>
      </c>
      <c r="N933" s="95"/>
    </row>
    <row r="934" spans="1:15" ht="15" outlineLevel="2" x14ac:dyDescent="0.2">
      <c r="A934" s="62" t="e">
        <f>A570+1</f>
        <v>#REF!</v>
      </c>
      <c r="B934" s="63">
        <f t="shared" si="279"/>
        <v>222300</v>
      </c>
      <c r="C934" s="82">
        <f t="shared" si="280"/>
        <v>222321</v>
      </c>
      <c r="D934" s="83" t="s">
        <v>91</v>
      </c>
      <c r="E934" s="92"/>
      <c r="F934" s="85" t="s">
        <v>741</v>
      </c>
      <c r="G934" s="93" t="s">
        <v>53</v>
      </c>
      <c r="I934" s="94">
        <v>2</v>
      </c>
      <c r="J934" s="170"/>
      <c r="K934" s="170">
        <f t="shared" si="277"/>
        <v>0</v>
      </c>
      <c r="L934" s="184">
        <f t="shared" si="278"/>
        <v>0</v>
      </c>
      <c r="N934" s="95"/>
    </row>
    <row r="935" spans="1:15" ht="15" outlineLevel="2" x14ac:dyDescent="0.2">
      <c r="A935" s="62" t="e">
        <f>A570+1</f>
        <v>#REF!</v>
      </c>
      <c r="B935" s="63">
        <f t="shared" si="279"/>
        <v>222300</v>
      </c>
      <c r="C935" s="82">
        <f t="shared" si="280"/>
        <v>222322</v>
      </c>
      <c r="D935" s="83" t="s">
        <v>91</v>
      </c>
      <c r="E935" s="92"/>
      <c r="F935" s="85" t="s">
        <v>771</v>
      </c>
      <c r="G935" s="93" t="s">
        <v>53</v>
      </c>
      <c r="I935" s="94">
        <v>8</v>
      </c>
      <c r="J935" s="170"/>
      <c r="K935" s="170">
        <f t="shared" si="277"/>
        <v>0</v>
      </c>
      <c r="L935" s="184">
        <f t="shared" si="278"/>
        <v>0</v>
      </c>
      <c r="N935" s="95"/>
    </row>
    <row r="936" spans="1:15" ht="15" outlineLevel="2" x14ac:dyDescent="0.2">
      <c r="A936" s="62" t="e">
        <f>A571+1</f>
        <v>#REF!</v>
      </c>
      <c r="B936" s="63">
        <f t="shared" si="279"/>
        <v>222300</v>
      </c>
      <c r="C936" s="82">
        <f t="shared" si="280"/>
        <v>222323</v>
      </c>
      <c r="D936" s="83" t="s">
        <v>91</v>
      </c>
      <c r="E936" s="92"/>
      <c r="F936" s="85" t="s">
        <v>679</v>
      </c>
      <c r="G936" s="93" t="s">
        <v>53</v>
      </c>
      <c r="I936" s="94">
        <v>50</v>
      </c>
      <c r="J936" s="170"/>
      <c r="K936" s="170">
        <f t="shared" si="277"/>
        <v>0</v>
      </c>
      <c r="L936" s="184">
        <f t="shared" si="278"/>
        <v>0</v>
      </c>
      <c r="N936" s="95"/>
    </row>
    <row r="937" spans="1:15" ht="15" outlineLevel="2" x14ac:dyDescent="0.2">
      <c r="A937" s="62" t="e">
        <f>A572+1</f>
        <v>#REF!</v>
      </c>
      <c r="B937" s="63">
        <f t="shared" si="279"/>
        <v>222300</v>
      </c>
      <c r="C937" s="82">
        <f t="shared" si="280"/>
        <v>222324</v>
      </c>
      <c r="D937" s="83" t="s">
        <v>91</v>
      </c>
      <c r="E937" s="92"/>
      <c r="F937" s="85" t="s">
        <v>680</v>
      </c>
      <c r="G937" s="93" t="s">
        <v>53</v>
      </c>
      <c r="I937" s="94">
        <v>12</v>
      </c>
      <c r="J937" s="170"/>
      <c r="K937" s="170">
        <f t="shared" si="277"/>
        <v>0</v>
      </c>
      <c r="L937" s="184">
        <f t="shared" si="278"/>
        <v>0</v>
      </c>
      <c r="N937" s="95"/>
    </row>
    <row r="938" spans="1:15" ht="15" outlineLevel="2" x14ac:dyDescent="0.2">
      <c r="A938" s="62" t="e">
        <f>A573+1</f>
        <v>#REF!</v>
      </c>
      <c r="B938" s="63">
        <f t="shared" si="279"/>
        <v>222300</v>
      </c>
      <c r="C938" s="82">
        <f t="shared" si="280"/>
        <v>222325</v>
      </c>
      <c r="D938" s="83" t="s">
        <v>91</v>
      </c>
      <c r="E938" s="92"/>
      <c r="F938" s="85" t="s">
        <v>681</v>
      </c>
      <c r="G938" s="93" t="s">
        <v>53</v>
      </c>
      <c r="I938" s="94">
        <v>58</v>
      </c>
      <c r="J938" s="170"/>
      <c r="K938" s="170">
        <f t="shared" si="277"/>
        <v>0</v>
      </c>
      <c r="L938" s="184">
        <f t="shared" si="278"/>
        <v>0</v>
      </c>
      <c r="N938" s="95"/>
    </row>
    <row r="939" spans="1:15" ht="15" outlineLevel="2" x14ac:dyDescent="0.2">
      <c r="A939" s="62" t="e">
        <f>A574+1</f>
        <v>#REF!</v>
      </c>
      <c r="B939" s="63">
        <f t="shared" si="279"/>
        <v>222300</v>
      </c>
      <c r="C939" s="82">
        <f t="shared" si="280"/>
        <v>222326</v>
      </c>
      <c r="D939" s="83" t="s">
        <v>91</v>
      </c>
      <c r="E939" s="92"/>
      <c r="F939" s="85" t="s">
        <v>682</v>
      </c>
      <c r="G939" s="93" t="s">
        <v>53</v>
      </c>
      <c r="I939" s="94">
        <v>35</v>
      </c>
      <c r="J939" s="170"/>
      <c r="K939" s="170">
        <f t="shared" si="277"/>
        <v>0</v>
      </c>
      <c r="L939" s="184">
        <f t="shared" si="278"/>
        <v>0</v>
      </c>
      <c r="N939" s="95"/>
    </row>
    <row r="940" spans="1:15" ht="15" outlineLevel="2" x14ac:dyDescent="0.2">
      <c r="A940" s="62" t="e">
        <f>A576+1</f>
        <v>#REF!</v>
      </c>
      <c r="B940" s="63">
        <f t="shared" si="279"/>
        <v>222300</v>
      </c>
      <c r="C940" s="82">
        <f t="shared" si="280"/>
        <v>222327</v>
      </c>
      <c r="D940" s="83" t="s">
        <v>91</v>
      </c>
      <c r="E940" s="92"/>
      <c r="F940" s="85" t="s">
        <v>684</v>
      </c>
      <c r="G940" s="93" t="s">
        <v>53</v>
      </c>
      <c r="I940" s="94">
        <v>15</v>
      </c>
      <c r="J940" s="170"/>
      <c r="K940" s="170">
        <f t="shared" si="277"/>
        <v>0</v>
      </c>
      <c r="L940" s="184">
        <f t="shared" si="278"/>
        <v>0</v>
      </c>
      <c r="N940" s="95"/>
    </row>
    <row r="941" spans="1:15" ht="15" outlineLevel="2" x14ac:dyDescent="0.2">
      <c r="A941" s="62" t="e">
        <f>A577+1</f>
        <v>#REF!</v>
      </c>
      <c r="B941" s="63">
        <f t="shared" si="279"/>
        <v>222300</v>
      </c>
      <c r="C941" s="82">
        <f t="shared" si="280"/>
        <v>222328</v>
      </c>
      <c r="D941" s="83" t="s">
        <v>91</v>
      </c>
      <c r="E941" s="92"/>
      <c r="F941" s="85" t="s">
        <v>685</v>
      </c>
      <c r="G941" s="93" t="s">
        <v>53</v>
      </c>
      <c r="I941" s="94">
        <v>6</v>
      </c>
      <c r="J941" s="170"/>
      <c r="K941" s="170">
        <f t="shared" si="277"/>
        <v>0</v>
      </c>
      <c r="L941" s="184">
        <f t="shared" si="278"/>
        <v>0</v>
      </c>
      <c r="N941" s="95"/>
    </row>
    <row r="942" spans="1:15" ht="15" outlineLevel="2" x14ac:dyDescent="0.2">
      <c r="A942" s="62" t="e">
        <f>A578+1</f>
        <v>#REF!</v>
      </c>
      <c r="B942" s="63">
        <f t="shared" si="279"/>
        <v>222300</v>
      </c>
      <c r="C942" s="82">
        <f t="shared" si="280"/>
        <v>222329</v>
      </c>
      <c r="D942" s="83" t="s">
        <v>91</v>
      </c>
      <c r="E942" s="92"/>
      <c r="F942" s="85" t="s">
        <v>686</v>
      </c>
      <c r="G942" s="93" t="s">
        <v>53</v>
      </c>
      <c r="I942" s="94">
        <v>5</v>
      </c>
      <c r="J942" s="170"/>
      <c r="K942" s="170">
        <f t="shared" si="277"/>
        <v>0</v>
      </c>
      <c r="L942" s="184">
        <f t="shared" si="278"/>
        <v>0</v>
      </c>
      <c r="N942" s="95"/>
    </row>
    <row r="943" spans="1:15" ht="15" outlineLevel="2" x14ac:dyDescent="0.2">
      <c r="A943" s="62" t="e">
        <f>A579+1</f>
        <v>#REF!</v>
      </c>
      <c r="B943" s="63">
        <f t="shared" si="279"/>
        <v>222300</v>
      </c>
      <c r="C943" s="82">
        <f t="shared" si="280"/>
        <v>222330</v>
      </c>
      <c r="D943" s="83" t="s">
        <v>91</v>
      </c>
      <c r="E943" s="92"/>
      <c r="F943" s="85" t="s">
        <v>742</v>
      </c>
      <c r="G943" s="93" t="s">
        <v>53</v>
      </c>
      <c r="I943" s="94">
        <v>20</v>
      </c>
      <c r="J943" s="170"/>
      <c r="K943" s="170">
        <f t="shared" si="277"/>
        <v>0</v>
      </c>
      <c r="L943" s="184">
        <f t="shared" si="278"/>
        <v>0</v>
      </c>
      <c r="N943" s="95"/>
    </row>
    <row r="944" spans="1:15" ht="30" customHeight="1" outlineLevel="1" x14ac:dyDescent="0.2">
      <c r="A944" s="62" t="e">
        <f>#REF!+1</f>
        <v>#REF!</v>
      </c>
      <c r="B944" s="63">
        <f>B943</f>
        <v>222300</v>
      </c>
      <c r="C944" s="96"/>
      <c r="D944" s="47">
        <f>C629</f>
        <v>220000</v>
      </c>
      <c r="E944" s="48" t="s">
        <v>13</v>
      </c>
      <c r="F944" s="97">
        <f>B944</f>
        <v>222300</v>
      </c>
      <c r="G944" s="15"/>
      <c r="H944" s="3"/>
      <c r="I944" s="52" t="s">
        <v>0</v>
      </c>
      <c r="J944" s="171"/>
      <c r="K944" s="171">
        <f>SUMIF(B$9:B943,B944,K$9:K943)</f>
        <v>0</v>
      </c>
      <c r="L944" s="185">
        <f t="shared" si="278"/>
        <v>0</v>
      </c>
      <c r="N944" s="98"/>
      <c r="O944" s="3"/>
    </row>
    <row r="945" spans="1:15" ht="7.5" customHeight="1" outlineLevel="1" x14ac:dyDescent="0.2">
      <c r="C945" s="82"/>
      <c r="D945" s="83"/>
      <c r="E945" s="84" t="s">
        <v>28</v>
      </c>
      <c r="F945" s="85"/>
      <c r="G945" s="86"/>
      <c r="I945" s="87" t="s">
        <v>0</v>
      </c>
      <c r="J945" s="170"/>
      <c r="K945" s="170"/>
      <c r="L945" s="186"/>
      <c r="N945" s="88"/>
    </row>
    <row r="946" spans="1:15" s="91" customFormat="1" ht="30" customHeight="1" outlineLevel="1" x14ac:dyDescent="0.25">
      <c r="A946" s="62" t="e">
        <f>A578+1</f>
        <v>#REF!</v>
      </c>
      <c r="B946" s="89">
        <f>C946</f>
        <v>222400</v>
      </c>
      <c r="C946" s="90">
        <f>C913+100</f>
        <v>222400</v>
      </c>
      <c r="D946" s="43" t="s">
        <v>0</v>
      </c>
      <c r="E946" s="44" t="s">
        <v>0</v>
      </c>
      <c r="F946" s="49" t="s">
        <v>772</v>
      </c>
      <c r="G946" s="45"/>
      <c r="H946" s="1"/>
      <c r="I946" s="51" t="s">
        <v>0</v>
      </c>
      <c r="J946" s="168"/>
      <c r="K946" s="168"/>
      <c r="L946" s="187"/>
      <c r="M946" s="1"/>
      <c r="N946" s="46"/>
      <c r="O946" s="1"/>
    </row>
    <row r="947" spans="1:15" ht="15" outlineLevel="2" x14ac:dyDescent="0.2">
      <c r="A947" s="62" t="e">
        <f>A579+1</f>
        <v>#REF!</v>
      </c>
      <c r="B947" s="63">
        <f>B946</f>
        <v>222400</v>
      </c>
      <c r="C947" s="82">
        <f>C946+1</f>
        <v>222401</v>
      </c>
      <c r="D947" s="83" t="s">
        <v>91</v>
      </c>
      <c r="E947" s="92"/>
      <c r="F947" s="85"/>
      <c r="G947" s="93"/>
      <c r="I947" s="94">
        <v>0</v>
      </c>
      <c r="J947" s="170"/>
      <c r="K947" s="170">
        <f t="shared" ref="K947" si="282">ROUND(J947*I947,2)</f>
        <v>0</v>
      </c>
      <c r="L947" s="184">
        <f t="shared" ref="L947" si="283">IFERROR(K947/$K$1021,0)</f>
        <v>0</v>
      </c>
      <c r="N947" s="95"/>
    </row>
    <row r="948" spans="1:15" ht="30" customHeight="1" outlineLevel="1" x14ac:dyDescent="0.2">
      <c r="A948" s="62" t="e">
        <f>#REF!+1</f>
        <v>#REF!</v>
      </c>
      <c r="B948" s="63">
        <f>B947</f>
        <v>222400</v>
      </c>
      <c r="C948" s="96"/>
      <c r="D948" s="47">
        <f>C629</f>
        <v>220000</v>
      </c>
      <c r="E948" s="48" t="s">
        <v>13</v>
      </c>
      <c r="F948" s="97">
        <f>B948</f>
        <v>222400</v>
      </c>
      <c r="G948" s="15"/>
      <c r="H948" s="3"/>
      <c r="I948" s="52" t="s">
        <v>0</v>
      </c>
      <c r="J948" s="171"/>
      <c r="K948" s="171">
        <f>SUMIF(B$9:B947,B948,K$9:K947)</f>
        <v>0</v>
      </c>
      <c r="L948" s="185">
        <f>IFERROR(K948/$K$1021,0)</f>
        <v>0</v>
      </c>
      <c r="N948" s="98"/>
      <c r="O948" s="3"/>
    </row>
    <row r="949" spans="1:15" ht="7.5" customHeight="1" outlineLevel="1" x14ac:dyDescent="0.2">
      <c r="C949" s="82"/>
      <c r="D949" s="83"/>
      <c r="E949" s="84" t="s">
        <v>28</v>
      </c>
      <c r="F949" s="85"/>
      <c r="G949" s="86"/>
      <c r="I949" s="87" t="s">
        <v>0</v>
      </c>
      <c r="J949" s="170"/>
      <c r="K949" s="170"/>
      <c r="L949" s="186"/>
      <c r="N949" s="88"/>
    </row>
    <row r="950" spans="1:15" s="91" customFormat="1" ht="30" customHeight="1" outlineLevel="1" x14ac:dyDescent="0.25">
      <c r="A950" s="62" t="e">
        <f>A595+1</f>
        <v>#REF!</v>
      </c>
      <c r="B950" s="89">
        <f>C950</f>
        <v>222500</v>
      </c>
      <c r="C950" s="90">
        <f>C946+100</f>
        <v>222500</v>
      </c>
      <c r="D950" s="43" t="s">
        <v>0</v>
      </c>
      <c r="E950" s="44" t="s">
        <v>0</v>
      </c>
      <c r="F950" s="49" t="s">
        <v>773</v>
      </c>
      <c r="G950" s="45"/>
      <c r="H950" s="1"/>
      <c r="I950" s="51" t="s">
        <v>0</v>
      </c>
      <c r="J950" s="168"/>
      <c r="K950" s="168"/>
      <c r="L950" s="187"/>
      <c r="M950" s="1"/>
      <c r="N950" s="46"/>
      <c r="O950" s="1"/>
    </row>
    <row r="951" spans="1:15" ht="15" outlineLevel="2" x14ac:dyDescent="0.2">
      <c r="A951" s="62" t="e">
        <f>A596+1</f>
        <v>#REF!</v>
      </c>
      <c r="B951" s="63">
        <f>B950</f>
        <v>222500</v>
      </c>
      <c r="C951" s="82">
        <f>C950+1</f>
        <v>222501</v>
      </c>
      <c r="D951" s="83" t="s">
        <v>91</v>
      </c>
      <c r="E951" s="180"/>
      <c r="F951" s="136" t="s">
        <v>792</v>
      </c>
      <c r="G951" s="93" t="s">
        <v>53</v>
      </c>
      <c r="I951" s="94">
        <v>300</v>
      </c>
      <c r="J951" s="170"/>
      <c r="K951" s="170">
        <f t="shared" ref="K951" si="284">ROUND(J951*I951,2)</f>
        <v>0</v>
      </c>
      <c r="L951" s="184">
        <f t="shared" ref="L951" si="285">IFERROR(K951/$K$1021,0)</f>
        <v>0</v>
      </c>
      <c r="N951" s="95"/>
    </row>
    <row r="952" spans="1:15" ht="30" customHeight="1" outlineLevel="1" x14ac:dyDescent="0.2">
      <c r="A952" s="62" t="e">
        <f>#REF!+1</f>
        <v>#REF!</v>
      </c>
      <c r="B952" s="63">
        <f>B951</f>
        <v>222500</v>
      </c>
      <c r="C952" s="96"/>
      <c r="D952" s="47">
        <f>C629</f>
        <v>220000</v>
      </c>
      <c r="E952" s="48" t="s">
        <v>13</v>
      </c>
      <c r="F952" s="97">
        <f>B952</f>
        <v>222500</v>
      </c>
      <c r="G952" s="15"/>
      <c r="H952" s="3"/>
      <c r="I952" s="52" t="s">
        <v>0</v>
      </c>
      <c r="J952" s="171"/>
      <c r="K952" s="171">
        <f>SUMIF(B$9:B951,B952,K$9:K951)</f>
        <v>0</v>
      </c>
      <c r="L952" s="185">
        <f>IFERROR(K952/$K$1021,0)</f>
        <v>0</v>
      </c>
      <c r="N952" s="98"/>
      <c r="O952" s="3"/>
    </row>
    <row r="953" spans="1:15" ht="7.5" customHeight="1" outlineLevel="1" x14ac:dyDescent="0.2">
      <c r="C953" s="82"/>
      <c r="D953" s="83"/>
      <c r="E953" s="84" t="s">
        <v>28</v>
      </c>
      <c r="F953" s="85"/>
      <c r="G953" s="86"/>
      <c r="I953" s="87" t="s">
        <v>0</v>
      </c>
      <c r="J953" s="170"/>
      <c r="K953" s="170"/>
      <c r="L953" s="186"/>
      <c r="N953" s="88"/>
    </row>
    <row r="954" spans="1:15" s="91" customFormat="1" ht="30" customHeight="1" outlineLevel="1" x14ac:dyDescent="0.25">
      <c r="A954" s="62" t="e">
        <f>A612+1</f>
        <v>#REF!</v>
      </c>
      <c r="B954" s="89">
        <f>C954</f>
        <v>222600</v>
      </c>
      <c r="C954" s="90">
        <f>C950+100</f>
        <v>222600</v>
      </c>
      <c r="D954" s="43" t="s">
        <v>0</v>
      </c>
      <c r="E954" s="44" t="s">
        <v>0</v>
      </c>
      <c r="F954" s="49" t="s">
        <v>774</v>
      </c>
      <c r="G954" s="45"/>
      <c r="H954" s="1"/>
      <c r="I954" s="51" t="s">
        <v>0</v>
      </c>
      <c r="J954" s="168"/>
      <c r="K954" s="168"/>
      <c r="L954" s="187"/>
      <c r="M954" s="1"/>
      <c r="N954" s="46"/>
      <c r="O954" s="1"/>
    </row>
    <row r="955" spans="1:15" ht="15" outlineLevel="2" x14ac:dyDescent="0.2">
      <c r="A955" s="62" t="e">
        <f>A613+1</f>
        <v>#REF!</v>
      </c>
      <c r="B955" s="63">
        <f>B954</f>
        <v>222600</v>
      </c>
      <c r="C955" s="82">
        <f>C954+1</f>
        <v>222601</v>
      </c>
      <c r="D955" s="83" t="s">
        <v>91</v>
      </c>
      <c r="E955" s="92"/>
      <c r="F955" s="85" t="s">
        <v>690</v>
      </c>
      <c r="G955" s="93" t="s">
        <v>51</v>
      </c>
      <c r="I955" s="94">
        <v>26.7</v>
      </c>
      <c r="J955" s="170"/>
      <c r="K955" s="170">
        <f t="shared" ref="K955:K957" si="286">ROUND(J955*I955,2)</f>
        <v>0</v>
      </c>
      <c r="L955" s="184">
        <f>IFERROR(K955/$K$1021,0)</f>
        <v>0</v>
      </c>
      <c r="N955" s="95"/>
    </row>
    <row r="956" spans="1:15" ht="15" outlineLevel="2" x14ac:dyDescent="0.2">
      <c r="A956" s="62" t="e">
        <f>A602+1</f>
        <v>#REF!</v>
      </c>
      <c r="B956" s="63">
        <f>B955</f>
        <v>222600</v>
      </c>
      <c r="C956" s="82">
        <f>C955+1</f>
        <v>222602</v>
      </c>
      <c r="D956" s="83" t="s">
        <v>91</v>
      </c>
      <c r="E956" s="92"/>
      <c r="F956" s="85" t="s">
        <v>691</v>
      </c>
      <c r="G956" s="93" t="s">
        <v>24</v>
      </c>
      <c r="I956" s="94">
        <v>8</v>
      </c>
      <c r="J956" s="170"/>
      <c r="K956" s="170">
        <f t="shared" si="286"/>
        <v>0</v>
      </c>
      <c r="L956" s="184">
        <f>IFERROR(K956/$K$1021,0)</f>
        <v>0</v>
      </c>
      <c r="N956" s="95"/>
    </row>
    <row r="957" spans="1:15" ht="15" outlineLevel="2" x14ac:dyDescent="0.2">
      <c r="A957" s="62" t="e">
        <f>A603+1</f>
        <v>#REF!</v>
      </c>
      <c r="B957" s="63">
        <f t="shared" ref="B957" si="287">B956</f>
        <v>222600</v>
      </c>
      <c r="C957" s="82">
        <f t="shared" ref="C957" si="288">C956+1</f>
        <v>222603</v>
      </c>
      <c r="D957" s="83" t="s">
        <v>91</v>
      </c>
      <c r="E957" s="92"/>
      <c r="F957" s="85" t="s">
        <v>692</v>
      </c>
      <c r="G957" s="93" t="s">
        <v>24</v>
      </c>
      <c r="I957" s="94">
        <v>14</v>
      </c>
      <c r="J957" s="170"/>
      <c r="K957" s="170">
        <f t="shared" si="286"/>
        <v>0</v>
      </c>
      <c r="L957" s="184">
        <f>IFERROR(K957/$K$1021,0)</f>
        <v>0</v>
      </c>
      <c r="N957" s="95"/>
    </row>
    <row r="958" spans="1:15" ht="30" customHeight="1" outlineLevel="1" x14ac:dyDescent="0.2">
      <c r="A958" s="62" t="e">
        <f>#REF!+1</f>
        <v>#REF!</v>
      </c>
      <c r="B958" s="63">
        <f>B957</f>
        <v>222600</v>
      </c>
      <c r="C958" s="96"/>
      <c r="D958" s="47">
        <f>C629</f>
        <v>220000</v>
      </c>
      <c r="E958" s="48" t="s">
        <v>13</v>
      </c>
      <c r="F958" s="97">
        <f>B958</f>
        <v>222600</v>
      </c>
      <c r="G958" s="15"/>
      <c r="H958" s="3"/>
      <c r="I958" s="52" t="s">
        <v>0</v>
      </c>
      <c r="J958" s="171"/>
      <c r="K958" s="171">
        <f>SUMIF(B$9:B957,B958,K$9:K957)</f>
        <v>0</v>
      </c>
      <c r="L958" s="185">
        <f>IFERROR(K958/$K$1021,0)</f>
        <v>0</v>
      </c>
      <c r="N958" s="98"/>
      <c r="O958" s="3"/>
    </row>
    <row r="959" spans="1:15" ht="7.5" customHeight="1" outlineLevel="1" x14ac:dyDescent="0.2">
      <c r="C959" s="82"/>
      <c r="D959" s="83"/>
      <c r="E959" s="84" t="s">
        <v>28</v>
      </c>
      <c r="F959" s="85"/>
      <c r="G959" s="86"/>
      <c r="I959" s="87" t="s">
        <v>0</v>
      </c>
      <c r="J959" s="170"/>
      <c r="K959" s="170"/>
      <c r="L959" s="186"/>
      <c r="N959" s="88"/>
    </row>
    <row r="960" spans="1:15" s="91" customFormat="1" ht="30" customHeight="1" outlineLevel="1" x14ac:dyDescent="0.25">
      <c r="A960" s="62" t="e">
        <f>A605+1</f>
        <v>#REF!</v>
      </c>
      <c r="B960" s="89">
        <f>C960</f>
        <v>222700</v>
      </c>
      <c r="C960" s="90">
        <f>C954+100</f>
        <v>222700</v>
      </c>
      <c r="D960" s="43" t="s">
        <v>0</v>
      </c>
      <c r="E960" s="44" t="s">
        <v>0</v>
      </c>
      <c r="F960" s="49" t="s">
        <v>775</v>
      </c>
      <c r="G960" s="45"/>
      <c r="H960" s="1"/>
      <c r="I960" s="51" t="s">
        <v>0</v>
      </c>
      <c r="J960" s="168"/>
      <c r="K960" s="168"/>
      <c r="L960" s="187"/>
      <c r="M960" s="1"/>
      <c r="N960" s="46"/>
      <c r="O960" s="1"/>
    </row>
    <row r="961" spans="1:15" ht="30" outlineLevel="2" x14ac:dyDescent="0.2">
      <c r="A961" s="62">
        <f>A869+1</f>
        <v>1</v>
      </c>
      <c r="B961" s="63">
        <f>B960</f>
        <v>222700</v>
      </c>
      <c r="C961" s="82">
        <f>C960+1</f>
        <v>222701</v>
      </c>
      <c r="D961" s="83" t="s">
        <v>91</v>
      </c>
      <c r="E961" s="92"/>
      <c r="F961" s="85" t="s">
        <v>793</v>
      </c>
      <c r="G961" s="93" t="s">
        <v>24</v>
      </c>
      <c r="I961" s="94">
        <v>1</v>
      </c>
      <c r="J961" s="170"/>
      <c r="K961" s="170">
        <f t="shared" ref="K961:K970" si="289">ROUND(J961*I961,2)</f>
        <v>0</v>
      </c>
      <c r="L961" s="184">
        <f t="shared" ref="L961:L971" si="290">IFERROR(K961/$K$1021,0)</f>
        <v>0</v>
      </c>
      <c r="N961" s="95"/>
    </row>
    <row r="962" spans="1:15" ht="15" outlineLevel="2" x14ac:dyDescent="0.2">
      <c r="B962" s="63">
        <f t="shared" ref="B962:B970" si="291">B961</f>
        <v>222700</v>
      </c>
      <c r="C962" s="82">
        <f t="shared" ref="C962:C970" si="292">C961+1</f>
        <v>222702</v>
      </c>
      <c r="D962" s="83" t="s">
        <v>91</v>
      </c>
      <c r="E962" s="92"/>
      <c r="F962" s="85" t="s">
        <v>794</v>
      </c>
      <c r="G962" s="93" t="s">
        <v>24</v>
      </c>
      <c r="I962" s="94">
        <v>1</v>
      </c>
      <c r="J962" s="170"/>
      <c r="K962" s="170">
        <f t="shared" si="289"/>
        <v>0</v>
      </c>
      <c r="L962" s="184">
        <f t="shared" si="290"/>
        <v>0</v>
      </c>
      <c r="N962" s="95"/>
    </row>
    <row r="963" spans="1:15" ht="15" outlineLevel="2" x14ac:dyDescent="0.2">
      <c r="B963" s="63">
        <f t="shared" si="291"/>
        <v>222700</v>
      </c>
      <c r="C963" s="82">
        <f t="shared" si="292"/>
        <v>222703</v>
      </c>
      <c r="D963" s="83" t="s">
        <v>91</v>
      </c>
      <c r="E963" s="92"/>
      <c r="F963" s="85" t="s">
        <v>795</v>
      </c>
      <c r="G963" s="93" t="s">
        <v>24</v>
      </c>
      <c r="I963" s="94">
        <v>1</v>
      </c>
      <c r="J963" s="170"/>
      <c r="K963" s="170">
        <f t="shared" si="289"/>
        <v>0</v>
      </c>
      <c r="L963" s="184">
        <f t="shared" si="290"/>
        <v>0</v>
      </c>
      <c r="N963" s="95"/>
    </row>
    <row r="964" spans="1:15" ht="15" outlineLevel="2" x14ac:dyDescent="0.2">
      <c r="B964" s="63">
        <f t="shared" si="291"/>
        <v>222700</v>
      </c>
      <c r="C964" s="82">
        <f t="shared" si="292"/>
        <v>222704</v>
      </c>
      <c r="D964" s="83" t="s">
        <v>91</v>
      </c>
      <c r="E964" s="92"/>
      <c r="F964" s="85" t="s">
        <v>796</v>
      </c>
      <c r="G964" s="93" t="s">
        <v>24</v>
      </c>
      <c r="I964" s="94">
        <v>1</v>
      </c>
      <c r="J964" s="170"/>
      <c r="K964" s="170">
        <f t="shared" si="289"/>
        <v>0</v>
      </c>
      <c r="L964" s="184">
        <f t="shared" si="290"/>
        <v>0</v>
      </c>
      <c r="N964" s="95"/>
    </row>
    <row r="965" spans="1:15" ht="15" outlineLevel="2" x14ac:dyDescent="0.2">
      <c r="B965" s="63">
        <f t="shared" si="291"/>
        <v>222700</v>
      </c>
      <c r="C965" s="82">
        <f t="shared" si="292"/>
        <v>222705</v>
      </c>
      <c r="D965" s="83" t="s">
        <v>91</v>
      </c>
      <c r="E965" s="92"/>
      <c r="F965" s="85" t="s">
        <v>797</v>
      </c>
      <c r="G965" s="93" t="s">
        <v>24</v>
      </c>
      <c r="I965" s="94">
        <v>1</v>
      </c>
      <c r="J965" s="170"/>
      <c r="K965" s="170">
        <f t="shared" si="289"/>
        <v>0</v>
      </c>
      <c r="L965" s="184">
        <f t="shared" si="290"/>
        <v>0</v>
      </c>
      <c r="N965" s="95"/>
    </row>
    <row r="966" spans="1:15" ht="15" outlineLevel="2" x14ac:dyDescent="0.2">
      <c r="A966" s="62" t="e">
        <f>A611+1</f>
        <v>#REF!</v>
      </c>
      <c r="B966" s="63">
        <f t="shared" si="291"/>
        <v>222700</v>
      </c>
      <c r="C966" s="82">
        <f t="shared" si="292"/>
        <v>222706</v>
      </c>
      <c r="D966" s="83" t="s">
        <v>91</v>
      </c>
      <c r="E966" s="92"/>
      <c r="F966" s="85" t="s">
        <v>693</v>
      </c>
      <c r="G966" s="93" t="s">
        <v>24</v>
      </c>
      <c r="I966" s="94">
        <v>1</v>
      </c>
      <c r="J966" s="170"/>
      <c r="K966" s="170">
        <f t="shared" si="289"/>
        <v>0</v>
      </c>
      <c r="L966" s="184">
        <f t="shared" si="290"/>
        <v>0</v>
      </c>
      <c r="N966" s="95"/>
    </row>
    <row r="967" spans="1:15" ht="15" outlineLevel="2" x14ac:dyDescent="0.2">
      <c r="A967" s="62" t="e">
        <f>A595+1</f>
        <v>#REF!</v>
      </c>
      <c r="B967" s="63">
        <f t="shared" si="291"/>
        <v>222700</v>
      </c>
      <c r="C967" s="82">
        <f t="shared" si="292"/>
        <v>222707</v>
      </c>
      <c r="D967" s="83" t="s">
        <v>91</v>
      </c>
      <c r="E967" s="92"/>
      <c r="F967" s="85" t="s">
        <v>694</v>
      </c>
      <c r="G967" s="93" t="s">
        <v>24</v>
      </c>
      <c r="I967" s="94">
        <v>1</v>
      </c>
      <c r="J967" s="170"/>
      <c r="K967" s="170">
        <f t="shared" si="289"/>
        <v>0</v>
      </c>
      <c r="L967" s="184">
        <f t="shared" si="290"/>
        <v>0</v>
      </c>
      <c r="N967" s="95"/>
    </row>
    <row r="968" spans="1:15" ht="15" outlineLevel="2" x14ac:dyDescent="0.2">
      <c r="A968" s="62" t="e">
        <f>A596+1</f>
        <v>#REF!</v>
      </c>
      <c r="B968" s="63">
        <f t="shared" si="291"/>
        <v>222700</v>
      </c>
      <c r="C968" s="82">
        <f t="shared" si="292"/>
        <v>222708</v>
      </c>
      <c r="D968" s="83" t="s">
        <v>91</v>
      </c>
      <c r="E968" s="92"/>
      <c r="F968" s="85" t="s">
        <v>695</v>
      </c>
      <c r="G968" s="93" t="s">
        <v>24</v>
      </c>
      <c r="I968" s="94">
        <v>1</v>
      </c>
      <c r="J968" s="170"/>
      <c r="K968" s="170">
        <f t="shared" si="289"/>
        <v>0</v>
      </c>
      <c r="L968" s="184">
        <f t="shared" si="290"/>
        <v>0</v>
      </c>
      <c r="N968" s="95"/>
    </row>
    <row r="969" spans="1:15" ht="15" outlineLevel="2" x14ac:dyDescent="0.2">
      <c r="A969" s="62" t="e">
        <f>A597+1</f>
        <v>#REF!</v>
      </c>
      <c r="B969" s="63">
        <f t="shared" si="291"/>
        <v>222700</v>
      </c>
      <c r="C969" s="82">
        <f t="shared" si="292"/>
        <v>222709</v>
      </c>
      <c r="D969" s="83" t="s">
        <v>91</v>
      </c>
      <c r="E969" s="92"/>
      <c r="F969" s="85" t="s">
        <v>696</v>
      </c>
      <c r="G969" s="93" t="s">
        <v>24</v>
      </c>
      <c r="I969" s="94">
        <v>1</v>
      </c>
      <c r="J969" s="170"/>
      <c r="K969" s="170">
        <f t="shared" si="289"/>
        <v>0</v>
      </c>
      <c r="L969" s="184">
        <f t="shared" si="290"/>
        <v>0</v>
      </c>
      <c r="N969" s="95"/>
    </row>
    <row r="970" spans="1:15" ht="15" outlineLevel="2" x14ac:dyDescent="0.2">
      <c r="A970" s="62" t="e">
        <f>A598+1</f>
        <v>#REF!</v>
      </c>
      <c r="B970" s="63">
        <f t="shared" si="291"/>
        <v>222700</v>
      </c>
      <c r="C970" s="82">
        <f t="shared" si="292"/>
        <v>222710</v>
      </c>
      <c r="D970" s="83" t="s">
        <v>91</v>
      </c>
      <c r="E970" s="92"/>
      <c r="F970" s="85" t="s">
        <v>697</v>
      </c>
      <c r="G970" s="93" t="s">
        <v>24</v>
      </c>
      <c r="I970" s="94">
        <v>1</v>
      </c>
      <c r="J970" s="170"/>
      <c r="K970" s="170">
        <f t="shared" si="289"/>
        <v>0</v>
      </c>
      <c r="L970" s="184">
        <f t="shared" si="290"/>
        <v>0</v>
      </c>
      <c r="N970" s="95"/>
    </row>
    <row r="971" spans="1:15" ht="30" customHeight="1" outlineLevel="1" x14ac:dyDescent="0.2">
      <c r="A971" s="62" t="e">
        <f>#REF!+1</f>
        <v>#REF!</v>
      </c>
      <c r="B971" s="63">
        <f>B970</f>
        <v>222700</v>
      </c>
      <c r="C971" s="96"/>
      <c r="D971" s="47">
        <f>C629</f>
        <v>220000</v>
      </c>
      <c r="E971" s="48" t="s">
        <v>13</v>
      </c>
      <c r="F971" s="97">
        <f>B971</f>
        <v>222700</v>
      </c>
      <c r="G971" s="15"/>
      <c r="H971" s="3"/>
      <c r="I971" s="52" t="s">
        <v>0</v>
      </c>
      <c r="J971" s="171"/>
      <c r="K971" s="171">
        <f>SUMIF(B$9:B970,B971,K$9:K970)</f>
        <v>0</v>
      </c>
      <c r="L971" s="185">
        <f t="shared" si="290"/>
        <v>0</v>
      </c>
      <c r="N971" s="98"/>
      <c r="O971" s="3"/>
    </row>
    <row r="972" spans="1:15" ht="7.5" customHeight="1" outlineLevel="1" x14ac:dyDescent="0.2">
      <c r="C972" s="82"/>
      <c r="D972" s="83"/>
      <c r="E972" s="84" t="s">
        <v>28</v>
      </c>
      <c r="F972" s="85"/>
      <c r="G972" s="86"/>
      <c r="I972" s="87" t="s">
        <v>0</v>
      </c>
      <c r="J972" s="170"/>
      <c r="K972" s="170"/>
      <c r="L972" s="186"/>
      <c r="N972" s="88"/>
    </row>
    <row r="973" spans="1:15" s="91" customFormat="1" ht="30" customHeight="1" outlineLevel="1" x14ac:dyDescent="0.25">
      <c r="A973" s="62" t="e">
        <f>A613+1</f>
        <v>#REF!</v>
      </c>
      <c r="B973" s="89">
        <f>C973</f>
        <v>222800</v>
      </c>
      <c r="C973" s="90">
        <f>C960+100</f>
        <v>222800</v>
      </c>
      <c r="D973" s="43" t="s">
        <v>0</v>
      </c>
      <c r="E973" s="44" t="s">
        <v>0</v>
      </c>
      <c r="F973" s="49" t="s">
        <v>776</v>
      </c>
      <c r="G973" s="45"/>
      <c r="H973" s="1"/>
      <c r="I973" s="51" t="s">
        <v>0</v>
      </c>
      <c r="J973" s="168"/>
      <c r="K973" s="168"/>
      <c r="L973" s="187"/>
      <c r="M973" s="1"/>
      <c r="N973" s="46"/>
      <c r="O973" s="1"/>
    </row>
    <row r="974" spans="1:15" ht="15" outlineLevel="2" x14ac:dyDescent="0.2">
      <c r="A974" s="62" t="e">
        <f>A614+1</f>
        <v>#REF!</v>
      </c>
      <c r="B974" s="63">
        <f>B973</f>
        <v>222800</v>
      </c>
      <c r="C974" s="82">
        <f>C973+1</f>
        <v>222801</v>
      </c>
      <c r="D974" s="83" t="s">
        <v>91</v>
      </c>
      <c r="E974" s="92"/>
      <c r="F974" s="85" t="s">
        <v>756</v>
      </c>
      <c r="G974" s="93" t="s">
        <v>24</v>
      </c>
      <c r="I974" s="94">
        <v>1</v>
      </c>
      <c r="J974" s="170"/>
      <c r="K974" s="170">
        <f t="shared" ref="K974:K979" si="293">ROUND(J974*I974,2)</f>
        <v>0</v>
      </c>
      <c r="L974" s="184">
        <f t="shared" ref="L974:L980" si="294">IFERROR(K974/$K$1021,0)</f>
        <v>0</v>
      </c>
      <c r="N974" s="95"/>
    </row>
    <row r="975" spans="1:15" ht="15" outlineLevel="2" x14ac:dyDescent="0.2">
      <c r="A975" s="62" t="e">
        <f>A603+1</f>
        <v>#REF!</v>
      </c>
      <c r="B975" s="63">
        <f>B974</f>
        <v>222800</v>
      </c>
      <c r="C975" s="82">
        <f>C974+1</f>
        <v>222802</v>
      </c>
      <c r="D975" s="83" t="s">
        <v>91</v>
      </c>
      <c r="E975" s="92"/>
      <c r="F975" s="85" t="s">
        <v>777</v>
      </c>
      <c r="G975" s="93" t="s">
        <v>24</v>
      </c>
      <c r="I975" s="94">
        <v>1</v>
      </c>
      <c r="J975" s="170"/>
      <c r="K975" s="170">
        <f t="shared" si="293"/>
        <v>0</v>
      </c>
      <c r="L975" s="184">
        <f t="shared" si="294"/>
        <v>0</v>
      </c>
      <c r="N975" s="95"/>
    </row>
    <row r="976" spans="1:15" ht="15" outlineLevel="2" x14ac:dyDescent="0.2">
      <c r="A976" s="62" t="e">
        <f>A604+1</f>
        <v>#REF!</v>
      </c>
      <c r="B976" s="63">
        <f t="shared" ref="B976:B979" si="295">B975</f>
        <v>222800</v>
      </c>
      <c r="C976" s="82">
        <f t="shared" ref="C976:C979" si="296">C975+1</f>
        <v>222803</v>
      </c>
      <c r="D976" s="83" t="s">
        <v>91</v>
      </c>
      <c r="E976" s="92"/>
      <c r="F976" s="85" t="s">
        <v>778</v>
      </c>
      <c r="G976" s="93" t="s">
        <v>24</v>
      </c>
      <c r="I976" s="94">
        <v>1</v>
      </c>
      <c r="J976" s="170"/>
      <c r="K976" s="170">
        <f t="shared" si="293"/>
        <v>0</v>
      </c>
      <c r="L976" s="184">
        <f t="shared" si="294"/>
        <v>0</v>
      </c>
      <c r="N976" s="95"/>
    </row>
    <row r="977" spans="1:15" ht="15" outlineLevel="2" x14ac:dyDescent="0.2">
      <c r="A977" s="62" t="e">
        <f>A605+1</f>
        <v>#REF!</v>
      </c>
      <c r="B977" s="63">
        <f t="shared" si="295"/>
        <v>222800</v>
      </c>
      <c r="C977" s="82">
        <f t="shared" si="296"/>
        <v>222804</v>
      </c>
      <c r="D977" s="83" t="s">
        <v>91</v>
      </c>
      <c r="E977" s="92"/>
      <c r="F977" s="85" t="s">
        <v>779</v>
      </c>
      <c r="G977" s="93" t="s">
        <v>24</v>
      </c>
      <c r="I977" s="94">
        <v>1</v>
      </c>
      <c r="J977" s="170"/>
      <c r="K977" s="170">
        <f t="shared" si="293"/>
        <v>0</v>
      </c>
      <c r="L977" s="184">
        <f t="shared" si="294"/>
        <v>0</v>
      </c>
      <c r="N977" s="95"/>
    </row>
    <row r="978" spans="1:15" ht="15" outlineLevel="2" x14ac:dyDescent="0.2">
      <c r="A978" s="62" t="e">
        <f>A605+1</f>
        <v>#REF!</v>
      </c>
      <c r="B978" s="63">
        <f t="shared" si="295"/>
        <v>222800</v>
      </c>
      <c r="C978" s="82">
        <f t="shared" si="296"/>
        <v>222805</v>
      </c>
      <c r="D978" s="83" t="s">
        <v>91</v>
      </c>
      <c r="E978" s="92"/>
      <c r="F978" s="85" t="s">
        <v>780</v>
      </c>
      <c r="G978" s="93" t="s">
        <v>24</v>
      </c>
      <c r="I978" s="94">
        <v>1</v>
      </c>
      <c r="J978" s="170"/>
      <c r="K978" s="170">
        <f t="shared" si="293"/>
        <v>0</v>
      </c>
      <c r="L978" s="184">
        <f t="shared" si="294"/>
        <v>0</v>
      </c>
      <c r="N978" s="95"/>
    </row>
    <row r="979" spans="1:15" ht="15" outlineLevel="2" x14ac:dyDescent="0.2">
      <c r="A979" s="62" t="e">
        <f>A606+1</f>
        <v>#REF!</v>
      </c>
      <c r="B979" s="63">
        <f t="shared" si="295"/>
        <v>222800</v>
      </c>
      <c r="C979" s="82">
        <f t="shared" si="296"/>
        <v>222806</v>
      </c>
      <c r="D979" s="83" t="s">
        <v>91</v>
      </c>
      <c r="E979" s="92"/>
      <c r="F979" s="85" t="s">
        <v>781</v>
      </c>
      <c r="G979" s="93" t="s">
        <v>24</v>
      </c>
      <c r="I979" s="94">
        <v>1</v>
      </c>
      <c r="J979" s="170"/>
      <c r="K979" s="170">
        <f t="shared" si="293"/>
        <v>0</v>
      </c>
      <c r="L979" s="184">
        <f t="shared" si="294"/>
        <v>0</v>
      </c>
      <c r="N979" s="95"/>
    </row>
    <row r="980" spans="1:15" ht="30" customHeight="1" outlineLevel="1" x14ac:dyDescent="0.2">
      <c r="A980" s="62" t="e">
        <f>#REF!+1</f>
        <v>#REF!</v>
      </c>
      <c r="B980" s="63">
        <f>B979</f>
        <v>222800</v>
      </c>
      <c r="C980" s="96"/>
      <c r="D980" s="47">
        <f>C629</f>
        <v>220000</v>
      </c>
      <c r="E980" s="48" t="s">
        <v>13</v>
      </c>
      <c r="F980" s="97">
        <f>B980</f>
        <v>222800</v>
      </c>
      <c r="G980" s="15"/>
      <c r="H980" s="3"/>
      <c r="I980" s="52" t="s">
        <v>0</v>
      </c>
      <c r="J980" s="171"/>
      <c r="K980" s="171">
        <f>SUMIF(B$9:B979,B980,K$9:K979)</f>
        <v>0</v>
      </c>
      <c r="L980" s="185">
        <f t="shared" si="294"/>
        <v>0</v>
      </c>
      <c r="N980" s="98"/>
      <c r="O980" s="3"/>
    </row>
    <row r="981" spans="1:15" ht="7.5" customHeight="1" outlineLevel="1" x14ac:dyDescent="0.2">
      <c r="C981" s="82"/>
      <c r="D981" s="83"/>
      <c r="E981" s="84" t="s">
        <v>28</v>
      </c>
      <c r="F981" s="85"/>
      <c r="G981" s="86"/>
      <c r="I981" s="87" t="s">
        <v>0</v>
      </c>
      <c r="J981" s="170"/>
      <c r="K981" s="170"/>
      <c r="L981" s="186"/>
      <c r="N981" s="88"/>
    </row>
    <row r="982" spans="1:15" s="91" customFormat="1" ht="30" customHeight="1" outlineLevel="1" x14ac:dyDescent="0.25">
      <c r="A982" s="62" t="e">
        <f>A573+1</f>
        <v>#REF!</v>
      </c>
      <c r="B982" s="89">
        <f>C982</f>
        <v>222900</v>
      </c>
      <c r="C982" s="90">
        <f>C973+100</f>
        <v>222900</v>
      </c>
      <c r="D982" s="43" t="s">
        <v>0</v>
      </c>
      <c r="E982" s="44" t="s">
        <v>0</v>
      </c>
      <c r="F982" s="49" t="s">
        <v>782</v>
      </c>
      <c r="G982" s="45"/>
      <c r="H982" s="1"/>
      <c r="I982" s="51" t="s">
        <v>0</v>
      </c>
      <c r="J982" s="168"/>
      <c r="K982" s="168"/>
      <c r="L982" s="187"/>
      <c r="M982" s="1"/>
      <c r="N982" s="46"/>
      <c r="O982" s="1"/>
    </row>
    <row r="983" spans="1:15" ht="15" outlineLevel="2" x14ac:dyDescent="0.2">
      <c r="A983" s="62" t="e">
        <f>A574+1</f>
        <v>#REF!</v>
      </c>
      <c r="B983" s="63">
        <f>B982</f>
        <v>222900</v>
      </c>
      <c r="C983" s="82">
        <f>C982+1</f>
        <v>222901</v>
      </c>
      <c r="D983" s="83" t="s">
        <v>91</v>
      </c>
      <c r="E983" s="92"/>
      <c r="F983" s="85" t="s">
        <v>783</v>
      </c>
      <c r="G983" s="93" t="s">
        <v>53</v>
      </c>
      <c r="I983" s="94">
        <v>150</v>
      </c>
      <c r="J983" s="170"/>
      <c r="K983" s="170">
        <f t="shared" ref="K983:K984" si="297">ROUND(J983*I983,2)</f>
        <v>0</v>
      </c>
      <c r="L983" s="184">
        <f>IFERROR(K983/$K$1021,0)</f>
        <v>0</v>
      </c>
      <c r="N983" s="95"/>
    </row>
    <row r="984" spans="1:15" ht="15" outlineLevel="2" x14ac:dyDescent="0.2">
      <c r="A984" s="62" t="e">
        <f>A563+1</f>
        <v>#REF!</v>
      </c>
      <c r="B984" s="63">
        <f>B983</f>
        <v>222900</v>
      </c>
      <c r="C984" s="82">
        <f>C983+1</f>
        <v>222902</v>
      </c>
      <c r="D984" s="83" t="s">
        <v>91</v>
      </c>
      <c r="E984" s="92"/>
      <c r="F984" s="85" t="s">
        <v>784</v>
      </c>
      <c r="G984" s="93" t="s">
        <v>24</v>
      </c>
      <c r="I984" s="94">
        <v>75</v>
      </c>
      <c r="J984" s="170"/>
      <c r="K984" s="170">
        <f t="shared" si="297"/>
        <v>0</v>
      </c>
      <c r="L984" s="184">
        <f>IFERROR(K984/$K$1021,0)</f>
        <v>0</v>
      </c>
      <c r="N984" s="95"/>
    </row>
    <row r="985" spans="1:15" ht="30" customHeight="1" outlineLevel="1" x14ac:dyDescent="0.2">
      <c r="A985" s="62" t="e">
        <f>#REF!+1</f>
        <v>#REF!</v>
      </c>
      <c r="B985" s="63">
        <f>B984</f>
        <v>222900</v>
      </c>
      <c r="C985" s="96"/>
      <c r="D985" s="47">
        <f>C629</f>
        <v>220000</v>
      </c>
      <c r="E985" s="48" t="s">
        <v>13</v>
      </c>
      <c r="F985" s="97">
        <f>B985</f>
        <v>222900</v>
      </c>
      <c r="G985" s="15"/>
      <c r="H985" s="3"/>
      <c r="I985" s="52" t="s">
        <v>0</v>
      </c>
      <c r="J985" s="171"/>
      <c r="K985" s="171">
        <f>SUMIF(B$9:B984,B985,K$9:K984)</f>
        <v>0</v>
      </c>
      <c r="L985" s="185">
        <f>IFERROR(K985/$K$1021,0)</f>
        <v>0</v>
      </c>
      <c r="N985" s="98"/>
      <c r="O985" s="3"/>
    </row>
    <row r="986" spans="1:15" ht="7.5" customHeight="1" outlineLevel="1" x14ac:dyDescent="0.2">
      <c r="C986" s="82"/>
      <c r="D986" s="83"/>
      <c r="E986" s="84" t="s">
        <v>28</v>
      </c>
      <c r="F986" s="85"/>
      <c r="G986" s="86"/>
      <c r="I986" s="87" t="s">
        <v>0</v>
      </c>
      <c r="J986" s="170"/>
      <c r="K986" s="170"/>
      <c r="L986" s="186"/>
      <c r="N986" s="88"/>
    </row>
    <row r="987" spans="1:15" s="91" customFormat="1" ht="30" customHeight="1" outlineLevel="1" x14ac:dyDescent="0.25">
      <c r="A987" s="62" t="e">
        <f>A581+1</f>
        <v>#REF!</v>
      </c>
      <c r="B987" s="89">
        <f>C987</f>
        <v>223000</v>
      </c>
      <c r="C987" s="90">
        <f>C982+100</f>
        <v>223000</v>
      </c>
      <c r="D987" s="43" t="s">
        <v>0</v>
      </c>
      <c r="E987" s="44" t="s">
        <v>0</v>
      </c>
      <c r="F987" s="49" t="s">
        <v>785</v>
      </c>
      <c r="G987" s="45"/>
      <c r="H987" s="1"/>
      <c r="I987" s="51" t="s">
        <v>0</v>
      </c>
      <c r="J987" s="168"/>
      <c r="K987" s="168"/>
      <c r="L987" s="187"/>
      <c r="M987" s="1"/>
      <c r="N987" s="46"/>
      <c r="O987" s="1"/>
    </row>
    <row r="988" spans="1:15" ht="15" outlineLevel="2" x14ac:dyDescent="0.2">
      <c r="A988" s="62" t="e">
        <f>A582+1</f>
        <v>#REF!</v>
      </c>
      <c r="B988" s="63">
        <f>B987</f>
        <v>223000</v>
      </c>
      <c r="C988" s="82">
        <f>C987+1</f>
        <v>223001</v>
      </c>
      <c r="D988" s="83" t="s">
        <v>91</v>
      </c>
      <c r="E988" s="92"/>
      <c r="F988" s="85"/>
      <c r="G988" s="93"/>
      <c r="I988" s="94">
        <v>0</v>
      </c>
      <c r="J988" s="170"/>
      <c r="K988" s="170">
        <f t="shared" ref="K988" si="298">ROUND(J988*I988,2)</f>
        <v>0</v>
      </c>
      <c r="L988" s="184">
        <f t="shared" ref="L988" si="299">IFERROR(K988/$K$1021,0)</f>
        <v>0</v>
      </c>
      <c r="N988" s="95"/>
    </row>
    <row r="989" spans="1:15" ht="30" customHeight="1" outlineLevel="1" x14ac:dyDescent="0.2">
      <c r="A989" s="62" t="e">
        <f>#REF!+1</f>
        <v>#REF!</v>
      </c>
      <c r="B989" s="63">
        <f>B988</f>
        <v>223000</v>
      </c>
      <c r="C989" s="96"/>
      <c r="D989" s="47">
        <f>C629</f>
        <v>220000</v>
      </c>
      <c r="E989" s="48" t="s">
        <v>13</v>
      </c>
      <c r="F989" s="97">
        <f>B989</f>
        <v>223000</v>
      </c>
      <c r="G989" s="15"/>
      <c r="H989" s="3"/>
      <c r="I989" s="52" t="s">
        <v>0</v>
      </c>
      <c r="J989" s="171"/>
      <c r="K989" s="171">
        <f>SUMIF(B$9:B988,B989,K$9:K988)</f>
        <v>0</v>
      </c>
      <c r="L989" s="185">
        <f>IFERROR(K989/$K$1021,0)</f>
        <v>0</v>
      </c>
      <c r="N989" s="98"/>
      <c r="O989" s="3"/>
    </row>
    <row r="990" spans="1:15" ht="7.5" customHeight="1" outlineLevel="1" x14ac:dyDescent="0.2">
      <c r="C990" s="82"/>
      <c r="D990" s="83"/>
      <c r="E990" s="84" t="s">
        <v>28</v>
      </c>
      <c r="F990" s="85"/>
      <c r="G990" s="86"/>
      <c r="I990" s="87" t="s">
        <v>0</v>
      </c>
      <c r="J990" s="170"/>
      <c r="K990" s="170"/>
      <c r="L990" s="186"/>
      <c r="N990" s="88"/>
    </row>
    <row r="991" spans="1:15" s="91" customFormat="1" ht="30" customHeight="1" outlineLevel="1" x14ac:dyDescent="0.25">
      <c r="A991" s="62" t="e">
        <f>A589+1</f>
        <v>#REF!</v>
      </c>
      <c r="B991" s="89">
        <f>C991</f>
        <v>223100</v>
      </c>
      <c r="C991" s="90">
        <f>C987+100</f>
        <v>223100</v>
      </c>
      <c r="D991" s="43" t="s">
        <v>0</v>
      </c>
      <c r="E991" s="44" t="s">
        <v>0</v>
      </c>
      <c r="F991" s="49" t="s">
        <v>786</v>
      </c>
      <c r="G991" s="45"/>
      <c r="H991" s="1"/>
      <c r="I991" s="51" t="s">
        <v>0</v>
      </c>
      <c r="J991" s="168"/>
      <c r="K991" s="168"/>
      <c r="L991" s="187"/>
      <c r="M991" s="1"/>
      <c r="N991" s="46"/>
      <c r="O991" s="1"/>
    </row>
    <row r="992" spans="1:15" ht="15" outlineLevel="2" x14ac:dyDescent="0.2">
      <c r="A992" s="62" t="e">
        <f>A590+1</f>
        <v>#REF!</v>
      </c>
      <c r="B992" s="63">
        <f>B991</f>
        <v>223100</v>
      </c>
      <c r="C992" s="82">
        <f>C991+1</f>
        <v>223101</v>
      </c>
      <c r="D992" s="83" t="s">
        <v>91</v>
      </c>
      <c r="E992" s="92"/>
      <c r="F992" s="85"/>
      <c r="G992" s="93"/>
      <c r="I992" s="94">
        <v>0</v>
      </c>
      <c r="J992" s="170"/>
      <c r="K992" s="170">
        <f t="shared" ref="K992" si="300">ROUND(J992*I992,2)</f>
        <v>0</v>
      </c>
      <c r="L992" s="184">
        <f t="shared" ref="L992" si="301">IFERROR(K992/$K$1021,0)</f>
        <v>0</v>
      </c>
      <c r="N992" s="95"/>
    </row>
    <row r="993" spans="1:15" ht="30" customHeight="1" outlineLevel="1" x14ac:dyDescent="0.2">
      <c r="A993" s="62" t="e">
        <f>#REF!+1</f>
        <v>#REF!</v>
      </c>
      <c r="B993" s="63">
        <f>B992</f>
        <v>223100</v>
      </c>
      <c r="C993" s="96"/>
      <c r="D993" s="47">
        <f>C629</f>
        <v>220000</v>
      </c>
      <c r="E993" s="48" t="s">
        <v>13</v>
      </c>
      <c r="F993" s="97">
        <f>B993</f>
        <v>223100</v>
      </c>
      <c r="G993" s="15"/>
      <c r="H993" s="3"/>
      <c r="I993" s="52" t="s">
        <v>0</v>
      </c>
      <c r="J993" s="171"/>
      <c r="K993" s="171">
        <f>SUMIF(B$9:B992,B993,K$9:K992)</f>
        <v>0</v>
      </c>
      <c r="L993" s="185">
        <f>IFERROR(K993/$K$1021,0)</f>
        <v>0</v>
      </c>
      <c r="N993" s="98"/>
      <c r="O993" s="3"/>
    </row>
    <row r="994" spans="1:15" ht="7.5" customHeight="1" outlineLevel="1" x14ac:dyDescent="0.2">
      <c r="C994" s="82"/>
      <c r="D994" s="83"/>
      <c r="E994" s="84" t="s">
        <v>28</v>
      </c>
      <c r="F994" s="85"/>
      <c r="G994" s="86"/>
      <c r="I994" s="87" t="s">
        <v>0</v>
      </c>
      <c r="J994" s="170"/>
      <c r="K994" s="170"/>
      <c r="L994" s="186"/>
      <c r="N994" s="88"/>
    </row>
    <row r="995" spans="1:15" s="91" customFormat="1" ht="30" customHeight="1" outlineLevel="1" x14ac:dyDescent="0.25">
      <c r="A995" s="62" t="e">
        <f>A597+1</f>
        <v>#REF!</v>
      </c>
      <c r="B995" s="89">
        <f>C995</f>
        <v>223200</v>
      </c>
      <c r="C995" s="90">
        <f>C991+100</f>
        <v>223200</v>
      </c>
      <c r="D995" s="43" t="s">
        <v>0</v>
      </c>
      <c r="E995" s="44" t="s">
        <v>0</v>
      </c>
      <c r="F995" s="49" t="s">
        <v>787</v>
      </c>
      <c r="G995" s="45"/>
      <c r="H995" s="1"/>
      <c r="I995" s="51" t="s">
        <v>0</v>
      </c>
      <c r="J995" s="168"/>
      <c r="K995" s="168"/>
      <c r="L995" s="187"/>
      <c r="M995" s="1"/>
      <c r="N995" s="46"/>
      <c r="O995" s="1"/>
    </row>
    <row r="996" spans="1:15" ht="15" outlineLevel="2" x14ac:dyDescent="0.2">
      <c r="A996" s="62" t="e">
        <f>A598+1</f>
        <v>#REF!</v>
      </c>
      <c r="B996" s="63">
        <f>B995</f>
        <v>223200</v>
      </c>
      <c r="C996" s="82">
        <f>C995+1</f>
        <v>223201</v>
      </c>
      <c r="D996" s="83" t="s">
        <v>91</v>
      </c>
      <c r="E996" s="92"/>
      <c r="F996" s="85"/>
      <c r="G996" s="93"/>
      <c r="I996" s="94">
        <v>0</v>
      </c>
      <c r="J996" s="170"/>
      <c r="K996" s="170">
        <f t="shared" ref="K996" si="302">ROUND(J996*I996,2)</f>
        <v>0</v>
      </c>
      <c r="L996" s="184">
        <f t="shared" ref="L996" si="303">IFERROR(K996/$K$1021,0)</f>
        <v>0</v>
      </c>
      <c r="N996" s="95"/>
    </row>
    <row r="997" spans="1:15" ht="30" customHeight="1" outlineLevel="1" x14ac:dyDescent="0.2">
      <c r="A997" s="62" t="e">
        <f>#REF!+1</f>
        <v>#REF!</v>
      </c>
      <c r="B997" s="63">
        <f>B996</f>
        <v>223200</v>
      </c>
      <c r="C997" s="96"/>
      <c r="D997" s="47">
        <f>C629</f>
        <v>220000</v>
      </c>
      <c r="E997" s="48" t="s">
        <v>13</v>
      </c>
      <c r="F997" s="97">
        <f>B997</f>
        <v>223200</v>
      </c>
      <c r="G997" s="15"/>
      <c r="H997" s="3"/>
      <c r="I997" s="52" t="s">
        <v>0</v>
      </c>
      <c r="J997" s="171"/>
      <c r="K997" s="171">
        <f>SUMIF(B$9:B996,B997,K$9:K996)</f>
        <v>0</v>
      </c>
      <c r="L997" s="185">
        <f>IFERROR(K997/$K$1021,0)</f>
        <v>0</v>
      </c>
      <c r="N997" s="98"/>
      <c r="O997" s="3"/>
    </row>
    <row r="998" spans="1:15" ht="7.5" customHeight="1" outlineLevel="1" x14ac:dyDescent="0.2">
      <c r="C998" s="82"/>
      <c r="D998" s="83"/>
      <c r="E998" s="84" t="s">
        <v>28</v>
      </c>
      <c r="F998" s="85"/>
      <c r="G998" s="86"/>
      <c r="I998" s="87" t="s">
        <v>0</v>
      </c>
      <c r="J998" s="170"/>
      <c r="K998" s="170"/>
      <c r="L998" s="186"/>
      <c r="N998" s="88"/>
    </row>
    <row r="999" spans="1:15" s="91" customFormat="1" ht="30" customHeight="1" outlineLevel="1" x14ac:dyDescent="0.25">
      <c r="A999" s="62" t="e">
        <f>A605+1</f>
        <v>#REF!</v>
      </c>
      <c r="B999" s="89">
        <f>C999</f>
        <v>223300</v>
      </c>
      <c r="C999" s="90">
        <f>C995+100</f>
        <v>223300</v>
      </c>
      <c r="D999" s="43" t="s">
        <v>0</v>
      </c>
      <c r="E999" s="44" t="s">
        <v>0</v>
      </c>
      <c r="F999" s="49" t="s">
        <v>788</v>
      </c>
      <c r="G999" s="45"/>
      <c r="H999" s="1"/>
      <c r="I999" s="51" t="s">
        <v>0</v>
      </c>
      <c r="J999" s="168"/>
      <c r="K999" s="168"/>
      <c r="L999" s="187"/>
      <c r="M999" s="1"/>
      <c r="N999" s="46"/>
      <c r="O999" s="1"/>
    </row>
    <row r="1000" spans="1:15" ht="15" outlineLevel="2" x14ac:dyDescent="0.2">
      <c r="A1000" s="62" t="e">
        <f>A606+1</f>
        <v>#REF!</v>
      </c>
      <c r="B1000" s="63">
        <f>B999</f>
        <v>223300</v>
      </c>
      <c r="C1000" s="82">
        <f>C999+1</f>
        <v>223301</v>
      </c>
      <c r="D1000" s="83" t="s">
        <v>91</v>
      </c>
      <c r="E1000" s="92"/>
      <c r="F1000" s="85"/>
      <c r="G1000" s="93"/>
      <c r="I1000" s="94">
        <v>0</v>
      </c>
      <c r="J1000" s="170"/>
      <c r="K1000" s="170">
        <f t="shared" ref="K1000" si="304">ROUND(J1000*I1000,2)</f>
        <v>0</v>
      </c>
      <c r="L1000" s="184">
        <f t="shared" ref="L1000" si="305">IFERROR(K1000/$K$1021,0)</f>
        <v>0</v>
      </c>
      <c r="N1000" s="95"/>
    </row>
    <row r="1001" spans="1:15" ht="30" customHeight="1" outlineLevel="1" x14ac:dyDescent="0.2">
      <c r="A1001" s="62" t="e">
        <f>#REF!+1</f>
        <v>#REF!</v>
      </c>
      <c r="B1001" s="63">
        <f>B1000</f>
        <v>223300</v>
      </c>
      <c r="C1001" s="96"/>
      <c r="D1001" s="47">
        <f>C629</f>
        <v>220000</v>
      </c>
      <c r="E1001" s="48" t="s">
        <v>13</v>
      </c>
      <c r="F1001" s="97">
        <f>B1001</f>
        <v>223300</v>
      </c>
      <c r="G1001" s="15"/>
      <c r="H1001" s="3"/>
      <c r="I1001" s="52" t="s">
        <v>0</v>
      </c>
      <c r="J1001" s="171"/>
      <c r="K1001" s="171">
        <f>SUMIF(B$9:B1000,B1001,K$9:K1000)</f>
        <v>0</v>
      </c>
      <c r="L1001" s="185">
        <f>IFERROR(K1001/$K$1021,0)</f>
        <v>0</v>
      </c>
      <c r="N1001" s="98"/>
      <c r="O1001" s="3"/>
    </row>
    <row r="1002" spans="1:15" ht="7.5" customHeight="1" outlineLevel="1" x14ac:dyDescent="0.2">
      <c r="C1002" s="82"/>
      <c r="D1002" s="83"/>
      <c r="E1002" s="84" t="s">
        <v>28</v>
      </c>
      <c r="F1002" s="85"/>
      <c r="G1002" s="86"/>
      <c r="I1002" s="87" t="s">
        <v>0</v>
      </c>
      <c r="J1002" s="170"/>
      <c r="K1002" s="170"/>
      <c r="L1002" s="186"/>
      <c r="N1002" s="88"/>
    </row>
    <row r="1003" spans="1:15" s="91" customFormat="1" ht="30" customHeight="1" outlineLevel="1" x14ac:dyDescent="0.25">
      <c r="A1003" s="62" t="e">
        <f>A621+1</f>
        <v>#REF!</v>
      </c>
      <c r="B1003" s="89">
        <f>C1003</f>
        <v>223300</v>
      </c>
      <c r="C1003" s="90">
        <f>C999</f>
        <v>223300</v>
      </c>
      <c r="D1003" s="43" t="s">
        <v>0</v>
      </c>
      <c r="E1003" s="44" t="s">
        <v>0</v>
      </c>
      <c r="F1003" s="49" t="s">
        <v>789</v>
      </c>
      <c r="G1003" s="45"/>
      <c r="H1003" s="1"/>
      <c r="I1003" s="51" t="s">
        <v>0</v>
      </c>
      <c r="J1003" s="168"/>
      <c r="K1003" s="168"/>
      <c r="L1003" s="187"/>
      <c r="M1003" s="1"/>
      <c r="N1003" s="46"/>
      <c r="O1003" s="1"/>
    </row>
    <row r="1004" spans="1:15" ht="30" outlineLevel="2" x14ac:dyDescent="0.2">
      <c r="A1004" s="62">
        <f>A912+1</f>
        <v>1</v>
      </c>
      <c r="B1004" s="63">
        <f>B1003</f>
        <v>223300</v>
      </c>
      <c r="C1004" s="82">
        <f>C1003+1</f>
        <v>223301</v>
      </c>
      <c r="D1004" s="83" t="s">
        <v>91</v>
      </c>
      <c r="E1004" s="92"/>
      <c r="F1004" s="85" t="s">
        <v>793</v>
      </c>
      <c r="G1004" s="93" t="s">
        <v>24</v>
      </c>
      <c r="I1004" s="94">
        <v>1</v>
      </c>
      <c r="J1004" s="170"/>
      <c r="K1004" s="170">
        <f t="shared" ref="K1004:K1013" si="306">ROUND(J1004*I1004,2)</f>
        <v>0</v>
      </c>
      <c r="L1004" s="184">
        <f t="shared" ref="L1004:L1014" si="307">IFERROR(K1004/$K$1021,0)</f>
        <v>0</v>
      </c>
      <c r="N1004" s="95"/>
    </row>
    <row r="1005" spans="1:15" ht="15" outlineLevel="2" x14ac:dyDescent="0.2">
      <c r="B1005" s="63">
        <f t="shared" ref="B1005:B1013" si="308">B1004</f>
        <v>223300</v>
      </c>
      <c r="C1005" s="82">
        <f t="shared" ref="C1005:C1013" si="309">C1004+1</f>
        <v>223302</v>
      </c>
      <c r="D1005" s="83" t="s">
        <v>91</v>
      </c>
      <c r="E1005" s="92"/>
      <c r="F1005" s="85" t="s">
        <v>794</v>
      </c>
      <c r="G1005" s="93" t="s">
        <v>24</v>
      </c>
      <c r="I1005" s="94">
        <v>1</v>
      </c>
      <c r="J1005" s="170"/>
      <c r="K1005" s="170">
        <f t="shared" si="306"/>
        <v>0</v>
      </c>
      <c r="L1005" s="184">
        <f t="shared" si="307"/>
        <v>0</v>
      </c>
      <c r="N1005" s="95"/>
    </row>
    <row r="1006" spans="1:15" ht="15" outlineLevel="2" x14ac:dyDescent="0.2">
      <c r="B1006" s="63">
        <f t="shared" si="308"/>
        <v>223300</v>
      </c>
      <c r="C1006" s="82">
        <f t="shared" si="309"/>
        <v>223303</v>
      </c>
      <c r="D1006" s="83" t="s">
        <v>91</v>
      </c>
      <c r="E1006" s="92"/>
      <c r="F1006" s="85" t="s">
        <v>795</v>
      </c>
      <c r="G1006" s="93" t="s">
        <v>24</v>
      </c>
      <c r="I1006" s="94">
        <v>1</v>
      </c>
      <c r="J1006" s="170"/>
      <c r="K1006" s="170">
        <f t="shared" si="306"/>
        <v>0</v>
      </c>
      <c r="L1006" s="184">
        <f t="shared" si="307"/>
        <v>0</v>
      </c>
      <c r="N1006" s="95"/>
    </row>
    <row r="1007" spans="1:15" ht="15" outlineLevel="2" x14ac:dyDescent="0.2">
      <c r="B1007" s="63">
        <f t="shared" si="308"/>
        <v>223300</v>
      </c>
      <c r="C1007" s="82">
        <f t="shared" si="309"/>
        <v>223304</v>
      </c>
      <c r="D1007" s="83" t="s">
        <v>91</v>
      </c>
      <c r="E1007" s="92"/>
      <c r="F1007" s="85" t="s">
        <v>796</v>
      </c>
      <c r="G1007" s="93" t="s">
        <v>24</v>
      </c>
      <c r="I1007" s="94">
        <v>1</v>
      </c>
      <c r="J1007" s="170"/>
      <c r="K1007" s="170">
        <f t="shared" si="306"/>
        <v>0</v>
      </c>
      <c r="L1007" s="184">
        <f t="shared" si="307"/>
        <v>0</v>
      </c>
      <c r="N1007" s="95"/>
    </row>
    <row r="1008" spans="1:15" ht="15" outlineLevel="2" x14ac:dyDescent="0.2">
      <c r="B1008" s="63">
        <f t="shared" si="308"/>
        <v>223300</v>
      </c>
      <c r="C1008" s="82">
        <f t="shared" si="309"/>
        <v>223305</v>
      </c>
      <c r="D1008" s="83" t="s">
        <v>91</v>
      </c>
      <c r="E1008" s="92"/>
      <c r="F1008" s="85" t="s">
        <v>797</v>
      </c>
      <c r="G1008" s="93" t="s">
        <v>24</v>
      </c>
      <c r="I1008" s="94">
        <v>1</v>
      </c>
      <c r="J1008" s="170"/>
      <c r="K1008" s="170">
        <f t="shared" si="306"/>
        <v>0</v>
      </c>
      <c r="L1008" s="184">
        <f t="shared" si="307"/>
        <v>0</v>
      </c>
      <c r="N1008" s="95"/>
    </row>
    <row r="1009" spans="1:15" ht="15" outlineLevel="2" x14ac:dyDescent="0.2">
      <c r="A1009" s="62" t="e">
        <f>A627+1</f>
        <v>#REF!</v>
      </c>
      <c r="B1009" s="63">
        <f t="shared" si="308"/>
        <v>223300</v>
      </c>
      <c r="C1009" s="82">
        <f t="shared" si="309"/>
        <v>223306</v>
      </c>
      <c r="D1009" s="83" t="s">
        <v>91</v>
      </c>
      <c r="E1009" s="92"/>
      <c r="F1009" s="85" t="s">
        <v>693</v>
      </c>
      <c r="G1009" s="93" t="s">
        <v>24</v>
      </c>
      <c r="I1009" s="94">
        <v>1</v>
      </c>
      <c r="J1009" s="170"/>
      <c r="K1009" s="170">
        <f t="shared" si="306"/>
        <v>0</v>
      </c>
      <c r="L1009" s="184">
        <f t="shared" si="307"/>
        <v>0</v>
      </c>
      <c r="N1009" s="95"/>
    </row>
    <row r="1010" spans="1:15" ht="15" outlineLevel="2" x14ac:dyDescent="0.2">
      <c r="A1010" s="62" t="e">
        <f>A611+1</f>
        <v>#REF!</v>
      </c>
      <c r="B1010" s="63">
        <f t="shared" si="308"/>
        <v>223300</v>
      </c>
      <c r="C1010" s="82">
        <f t="shared" si="309"/>
        <v>223307</v>
      </c>
      <c r="D1010" s="83" t="s">
        <v>91</v>
      </c>
      <c r="E1010" s="92"/>
      <c r="F1010" s="85" t="s">
        <v>694</v>
      </c>
      <c r="G1010" s="93" t="s">
        <v>24</v>
      </c>
      <c r="I1010" s="94">
        <v>1</v>
      </c>
      <c r="J1010" s="170"/>
      <c r="K1010" s="170">
        <f t="shared" si="306"/>
        <v>0</v>
      </c>
      <c r="L1010" s="184">
        <f t="shared" si="307"/>
        <v>0</v>
      </c>
      <c r="N1010" s="95"/>
    </row>
    <row r="1011" spans="1:15" ht="15" outlineLevel="2" x14ac:dyDescent="0.2">
      <c r="A1011" s="62" t="e">
        <f>A612+1</f>
        <v>#REF!</v>
      </c>
      <c r="B1011" s="63">
        <f t="shared" si="308"/>
        <v>223300</v>
      </c>
      <c r="C1011" s="82">
        <f t="shared" si="309"/>
        <v>223308</v>
      </c>
      <c r="D1011" s="83" t="s">
        <v>91</v>
      </c>
      <c r="E1011" s="92"/>
      <c r="F1011" s="85" t="s">
        <v>695</v>
      </c>
      <c r="G1011" s="93" t="s">
        <v>24</v>
      </c>
      <c r="I1011" s="94">
        <v>1</v>
      </c>
      <c r="J1011" s="170"/>
      <c r="K1011" s="170">
        <f t="shared" si="306"/>
        <v>0</v>
      </c>
      <c r="L1011" s="184">
        <f t="shared" si="307"/>
        <v>0</v>
      </c>
      <c r="N1011" s="95"/>
    </row>
    <row r="1012" spans="1:15" ht="15" outlineLevel="2" x14ac:dyDescent="0.2">
      <c r="A1012" s="62" t="e">
        <f>A613+1</f>
        <v>#REF!</v>
      </c>
      <c r="B1012" s="63">
        <f t="shared" si="308"/>
        <v>223300</v>
      </c>
      <c r="C1012" s="82">
        <f t="shared" si="309"/>
        <v>223309</v>
      </c>
      <c r="D1012" s="83" t="s">
        <v>91</v>
      </c>
      <c r="E1012" s="92"/>
      <c r="F1012" s="85" t="s">
        <v>696</v>
      </c>
      <c r="G1012" s="93" t="s">
        <v>24</v>
      </c>
      <c r="I1012" s="94">
        <v>1</v>
      </c>
      <c r="J1012" s="170"/>
      <c r="K1012" s="170">
        <f t="shared" si="306"/>
        <v>0</v>
      </c>
      <c r="L1012" s="184">
        <f t="shared" si="307"/>
        <v>0</v>
      </c>
      <c r="N1012" s="95"/>
    </row>
    <row r="1013" spans="1:15" ht="15" outlineLevel="2" x14ac:dyDescent="0.2">
      <c r="A1013" s="62" t="e">
        <f>A614+1</f>
        <v>#REF!</v>
      </c>
      <c r="B1013" s="63">
        <f t="shared" si="308"/>
        <v>223300</v>
      </c>
      <c r="C1013" s="82">
        <f t="shared" si="309"/>
        <v>223310</v>
      </c>
      <c r="D1013" s="83" t="s">
        <v>91</v>
      </c>
      <c r="E1013" s="92"/>
      <c r="F1013" s="85" t="s">
        <v>697</v>
      </c>
      <c r="G1013" s="93" t="s">
        <v>24</v>
      </c>
      <c r="I1013" s="94">
        <v>1</v>
      </c>
      <c r="J1013" s="170"/>
      <c r="K1013" s="170">
        <f t="shared" si="306"/>
        <v>0</v>
      </c>
      <c r="L1013" s="184">
        <f t="shared" si="307"/>
        <v>0</v>
      </c>
      <c r="N1013" s="95"/>
    </row>
    <row r="1014" spans="1:15" ht="30" customHeight="1" outlineLevel="1" x14ac:dyDescent="0.2">
      <c r="A1014" s="62" t="e">
        <f>#REF!+1</f>
        <v>#REF!</v>
      </c>
      <c r="B1014" s="63">
        <f>B1013</f>
        <v>223300</v>
      </c>
      <c r="C1014" s="96"/>
      <c r="D1014" s="47">
        <f>C629</f>
        <v>220000</v>
      </c>
      <c r="E1014" s="48" t="s">
        <v>13</v>
      </c>
      <c r="F1014" s="97">
        <f>B1014</f>
        <v>223300</v>
      </c>
      <c r="G1014" s="15"/>
      <c r="H1014" s="3"/>
      <c r="I1014" s="52" t="s">
        <v>0</v>
      </c>
      <c r="J1014" s="171"/>
      <c r="K1014" s="171">
        <f>SUMIF(B$9:B1013,B1014,K$9:K1013)</f>
        <v>0</v>
      </c>
      <c r="L1014" s="185">
        <f t="shared" si="307"/>
        <v>0</v>
      </c>
      <c r="N1014" s="98"/>
      <c r="O1014" s="3"/>
    </row>
    <row r="1015" spans="1:15" ht="7.5" customHeight="1" outlineLevel="1" x14ac:dyDescent="0.2">
      <c r="C1015" s="82"/>
      <c r="D1015" s="83"/>
      <c r="E1015" s="84" t="s">
        <v>28</v>
      </c>
      <c r="F1015" s="85"/>
      <c r="G1015" s="86"/>
      <c r="I1015" s="87" t="s">
        <v>0</v>
      </c>
      <c r="J1015" s="170"/>
      <c r="K1015" s="170"/>
      <c r="L1015" s="186"/>
      <c r="N1015" s="88"/>
    </row>
    <row r="1016" spans="1:15" ht="16.5" thickBot="1" x14ac:dyDescent="0.25">
      <c r="A1016" s="62" t="e">
        <f>#REF!+1</f>
        <v>#REF!</v>
      </c>
      <c r="C1016" s="99" t="s">
        <v>0</v>
      </c>
      <c r="D1016" s="16">
        <f>F1016</f>
        <v>220000</v>
      </c>
      <c r="E1016" s="17" t="s">
        <v>20</v>
      </c>
      <c r="F1016" s="100">
        <f>C629</f>
        <v>220000</v>
      </c>
      <c r="G1016" s="18"/>
      <c r="H1016" s="3"/>
      <c r="I1016" s="53" t="s">
        <v>0</v>
      </c>
      <c r="J1016" s="173"/>
      <c r="K1016" s="173">
        <f>SUMIFS(K$9:K1015,E$9:E1015,"$",D$9:D1015,D1016)</f>
        <v>0</v>
      </c>
      <c r="L1016" s="192">
        <f>IFERROR(K1016/$K$1021,0)</f>
        <v>0</v>
      </c>
      <c r="N1016" s="101"/>
      <c r="O1016" s="3"/>
    </row>
    <row r="1017" spans="1:15" ht="7.5" customHeight="1" outlineLevel="1" thickBot="1" x14ac:dyDescent="0.25">
      <c r="A1017" s="62" t="e">
        <f>#REF!+1</f>
        <v>#REF!</v>
      </c>
      <c r="C1017" s="82" t="s">
        <v>0</v>
      </c>
      <c r="D1017" s="83"/>
      <c r="E1017" s="84" t="s">
        <v>28</v>
      </c>
      <c r="F1017" s="85"/>
      <c r="G1017" s="86"/>
      <c r="I1017" s="87" t="s">
        <v>0</v>
      </c>
      <c r="J1017" s="170"/>
      <c r="K1017" s="170"/>
      <c r="L1017" s="174"/>
      <c r="N1017" s="95"/>
    </row>
    <row r="1018" spans="1:15" ht="32.25" hidden="1" customHeight="1" thickBot="1" x14ac:dyDescent="0.25">
      <c r="A1018" s="62" t="e">
        <f>#REF!+1</f>
        <v>#REF!</v>
      </c>
      <c r="C1018" s="99" t="s">
        <v>0</v>
      </c>
      <c r="D1018" s="16" t="str">
        <f>F1018</f>
        <v>SUBTOTAL GERAL</v>
      </c>
      <c r="E1018" s="17" t="s">
        <v>20</v>
      </c>
      <c r="F1018" s="100" t="str">
        <f>F1021</f>
        <v>SUBTOTAL GERAL</v>
      </c>
      <c r="G1018" s="18"/>
      <c r="H1018" s="3"/>
      <c r="I1018" s="53" t="s">
        <v>0</v>
      </c>
      <c r="J1018" s="173"/>
      <c r="K1018" s="173">
        <f>SUMIFS(K$9:K1017,$E$9:$E1017,"$",$D$9:$D1017,$D1018)</f>
        <v>0</v>
      </c>
      <c r="L1018" s="203">
        <f>SUM(L13:L1016)/3</f>
        <v>0</v>
      </c>
      <c r="N1018" s="101"/>
      <c r="O1018" s="3"/>
    </row>
    <row r="1019" spans="1:15" ht="7.5" hidden="1" customHeight="1" thickBot="1" x14ac:dyDescent="0.25">
      <c r="A1019" s="62" t="e">
        <f>#REF!+1</f>
        <v>#REF!</v>
      </c>
      <c r="C1019" s="102"/>
      <c r="D1019" s="103"/>
      <c r="E1019" s="104"/>
      <c r="F1019" s="105"/>
      <c r="G1019" s="106"/>
      <c r="I1019" s="107"/>
      <c r="J1019" s="108"/>
      <c r="K1019" s="108"/>
      <c r="L1019" s="109"/>
      <c r="N1019" s="110"/>
    </row>
    <row r="1020" spans="1:15" ht="16.5" thickBot="1" x14ac:dyDescent="0.25">
      <c r="C1020" s="128" t="s">
        <v>5</v>
      </c>
      <c r="D1020" s="19"/>
      <c r="E1020" s="19"/>
      <c r="F1020" s="19"/>
      <c r="G1020" s="20"/>
      <c r="H1020" s="1"/>
      <c r="I1020" s="205"/>
      <c r="J1020" s="207"/>
      <c r="K1020" s="207"/>
      <c r="L1020" s="204"/>
      <c r="N1020" s="129"/>
      <c r="O1020" s="1"/>
    </row>
    <row r="1021" spans="1:15" x14ac:dyDescent="0.2">
      <c r="B1021" s="62"/>
      <c r="C1021" s="34" t="s">
        <v>29</v>
      </c>
      <c r="D1021" s="21"/>
      <c r="E1021" s="21"/>
      <c r="F1021" s="22" t="s">
        <v>21</v>
      </c>
      <c r="G1021" s="23" t="s">
        <v>22</v>
      </c>
      <c r="H1021" s="4"/>
      <c r="I1021" s="10"/>
      <c r="J1021" s="162"/>
      <c r="K1021" s="162">
        <f>SUM(K10:K1019)/3</f>
        <v>0</v>
      </c>
      <c r="L1021" s="163">
        <f>SUM(L13:L1016)/3</f>
        <v>0</v>
      </c>
      <c r="N1021" s="130"/>
      <c r="O1021" s="4"/>
    </row>
    <row r="1022" spans="1:15" x14ac:dyDescent="0.2">
      <c r="B1022" s="62"/>
      <c r="C1022" s="35" t="s">
        <v>511</v>
      </c>
      <c r="D1022" s="24"/>
      <c r="E1022" s="24"/>
      <c r="F1022" s="25" t="s">
        <v>790</v>
      </c>
      <c r="G1022" s="26" t="s">
        <v>4</v>
      </c>
      <c r="H1022" s="4"/>
      <c r="I1022" s="11">
        <v>0.3</v>
      </c>
      <c r="J1022" s="164"/>
      <c r="K1022" s="164">
        <f>ROUND($I1022*(K$1021-K508-K1016),2)</f>
        <v>0</v>
      </c>
      <c r="L1022" s="165"/>
      <c r="N1022" s="95"/>
      <c r="O1022" s="4"/>
    </row>
    <row r="1023" spans="1:15" x14ac:dyDescent="0.2">
      <c r="B1023" s="62"/>
      <c r="C1023" s="35" t="s">
        <v>512</v>
      </c>
      <c r="D1023" s="24"/>
      <c r="E1023" s="24"/>
      <c r="F1023" s="25" t="s">
        <v>791</v>
      </c>
      <c r="G1023" s="26" t="s">
        <v>4</v>
      </c>
      <c r="H1023" s="4"/>
      <c r="I1023" s="11">
        <v>0.2</v>
      </c>
      <c r="J1023" s="164"/>
      <c r="K1023" s="164">
        <f>ROUND($I1023*(K$508+K1016),2)</f>
        <v>0</v>
      </c>
      <c r="L1023" s="165"/>
      <c r="N1023" s="95"/>
      <c r="O1023" s="4"/>
    </row>
    <row r="1024" spans="1:15" x14ac:dyDescent="0.2">
      <c r="B1024" s="62"/>
      <c r="C1024" s="35" t="s">
        <v>513</v>
      </c>
      <c r="D1024" s="24"/>
      <c r="E1024" s="24"/>
      <c r="F1024" s="25" t="s">
        <v>30</v>
      </c>
      <c r="G1024" s="26" t="s">
        <v>4</v>
      </c>
      <c r="H1024" s="4"/>
      <c r="I1024" s="11">
        <v>6.2199999999999998E-2</v>
      </c>
      <c r="J1024" s="164"/>
      <c r="K1024" s="164">
        <f>ROUND($I1024*(K$1021-K21-K36),2)</f>
        <v>0</v>
      </c>
      <c r="L1024" s="165"/>
      <c r="N1024" s="95"/>
      <c r="O1024" s="4"/>
    </row>
    <row r="1025" spans="2:15" ht="8.1" customHeight="1" x14ac:dyDescent="0.2">
      <c r="B1025" s="62"/>
      <c r="C1025" s="35"/>
      <c r="D1025" s="24"/>
      <c r="E1025" s="24"/>
      <c r="F1025" s="25"/>
      <c r="G1025" s="26"/>
      <c r="H1025" s="1"/>
      <c r="I1025" s="11"/>
      <c r="J1025" s="164"/>
      <c r="K1025" s="164"/>
      <c r="L1025" s="165"/>
      <c r="N1025" s="95"/>
      <c r="O1025" s="1"/>
    </row>
    <row r="1026" spans="2:15" ht="16.5" thickBot="1" x14ac:dyDescent="0.25">
      <c r="B1026" s="62"/>
      <c r="C1026" s="36" t="s">
        <v>514</v>
      </c>
      <c r="D1026" s="31"/>
      <c r="E1026" s="31"/>
      <c r="F1026" s="57" t="s">
        <v>5</v>
      </c>
      <c r="G1026" s="33"/>
      <c r="H1026" s="1"/>
      <c r="I1026" s="14"/>
      <c r="J1026" s="160"/>
      <c r="K1026" s="160">
        <f>SUM(K1021:K1025)</f>
        <v>0</v>
      </c>
      <c r="L1026" s="161"/>
      <c r="N1026" s="131"/>
      <c r="O1026" s="1"/>
    </row>
    <row r="1027" spans="2:15" hidden="1" outlineLevel="1" x14ac:dyDescent="0.2">
      <c r="B1027" s="62"/>
      <c r="C1027" s="54"/>
      <c r="D1027" s="55"/>
      <c r="E1027" s="55"/>
      <c r="F1027" s="56" t="s">
        <v>7</v>
      </c>
      <c r="G1027" s="29"/>
      <c r="H1027" s="5"/>
      <c r="I1027" s="12"/>
      <c r="J1027" s="151"/>
      <c r="K1027" s="152">
        <f>SUM(K1026:K$1026)*$I1027</f>
        <v>0</v>
      </c>
      <c r="L1027" s="153"/>
      <c r="N1027" s="132"/>
      <c r="O1027" s="5"/>
    </row>
    <row r="1028" spans="2:15" hidden="1" outlineLevel="1" x14ac:dyDescent="0.2">
      <c r="B1028" s="62"/>
      <c r="C1028" s="9"/>
      <c r="D1028" s="27"/>
      <c r="E1028" s="27"/>
      <c r="F1028" s="28" t="s">
        <v>8</v>
      </c>
      <c r="G1028" s="29"/>
      <c r="H1028" s="5"/>
      <c r="I1028" s="12"/>
      <c r="J1028" s="154"/>
      <c r="K1028" s="155">
        <f>SUM(K$1026:K1027)*$I1028</f>
        <v>0</v>
      </c>
      <c r="L1028" s="156"/>
      <c r="N1028" s="133"/>
      <c r="O1028" s="5"/>
    </row>
    <row r="1029" spans="2:15" hidden="1" outlineLevel="1" x14ac:dyDescent="0.2">
      <c r="B1029" s="62"/>
      <c r="C1029" s="9"/>
      <c r="D1029" s="27"/>
      <c r="E1029" s="27"/>
      <c r="F1029" s="28" t="s">
        <v>10</v>
      </c>
      <c r="G1029" s="29"/>
      <c r="H1029" s="5"/>
      <c r="I1029" s="12"/>
      <c r="J1029" s="154"/>
      <c r="K1029" s="155">
        <f>SUM(K$1026:K1028)*$I1029</f>
        <v>0</v>
      </c>
      <c r="L1029" s="156"/>
      <c r="N1029" s="133"/>
      <c r="O1029" s="5"/>
    </row>
    <row r="1030" spans="2:15" hidden="1" outlineLevel="1" x14ac:dyDescent="0.2">
      <c r="B1030" s="62"/>
      <c r="C1030" s="9"/>
      <c r="D1030" s="27"/>
      <c r="E1030" s="27"/>
      <c r="F1030" s="28" t="s">
        <v>11</v>
      </c>
      <c r="G1030" s="29"/>
      <c r="H1030" s="5"/>
      <c r="I1030" s="12"/>
      <c r="J1030" s="154"/>
      <c r="K1030" s="155">
        <f>SUM(K$1026:K1029)*$I1030</f>
        <v>0</v>
      </c>
      <c r="L1030" s="156"/>
      <c r="N1030" s="133"/>
      <c r="O1030" s="5"/>
    </row>
    <row r="1031" spans="2:15" hidden="1" outlineLevel="1" x14ac:dyDescent="0.2">
      <c r="B1031" s="62"/>
      <c r="C1031" s="9"/>
      <c r="D1031" s="27"/>
      <c r="E1031" s="27"/>
      <c r="F1031" s="28" t="s">
        <v>19</v>
      </c>
      <c r="G1031" s="30" t="s">
        <v>4</v>
      </c>
      <c r="H1031" s="6"/>
      <c r="I1031" s="13">
        <v>0</v>
      </c>
      <c r="J1031" s="157"/>
      <c r="K1031" s="158">
        <f>SUM(K1027:K1030)</f>
        <v>0</v>
      </c>
      <c r="L1031" s="159"/>
      <c r="N1031" s="133"/>
      <c r="O1031" s="6"/>
    </row>
    <row r="1032" spans="2:15" ht="32.25" hidden="1" outlineLevel="1" thickBot="1" x14ac:dyDescent="0.25">
      <c r="B1032" s="62"/>
      <c r="C1032" s="36"/>
      <c r="D1032" s="31"/>
      <c r="E1032" s="31"/>
      <c r="F1032" s="32" t="s">
        <v>9</v>
      </c>
      <c r="G1032" s="33"/>
      <c r="H1032" s="1"/>
      <c r="I1032" s="14"/>
      <c r="J1032" s="160"/>
      <c r="K1032" s="160">
        <f>K1026+K1031</f>
        <v>0</v>
      </c>
      <c r="L1032" s="161"/>
      <c r="N1032" s="134"/>
      <c r="O1032" s="1"/>
    </row>
    <row r="1033" spans="2:15" collapsed="1" x14ac:dyDescent="0.2">
      <c r="B1033" s="62"/>
    </row>
  </sheetData>
  <sheetProtection selectLockedCells="1"/>
  <autoFilter ref="C9:O1024"/>
  <mergeCells count="13">
    <mergeCell ref="F1:G1"/>
    <mergeCell ref="F2:G4"/>
    <mergeCell ref="F5:G5"/>
    <mergeCell ref="C6:C8"/>
    <mergeCell ref="D6:E8"/>
    <mergeCell ref="F6:F8"/>
    <mergeCell ref="G6:G8"/>
    <mergeCell ref="I6:L6"/>
    <mergeCell ref="N6:N8"/>
    <mergeCell ref="I7:I8"/>
    <mergeCell ref="J7:K7"/>
    <mergeCell ref="L7:L8"/>
    <mergeCell ref="I1020:K1020"/>
  </mergeCells>
  <printOptions horizontalCentered="1"/>
  <pageMargins left="0.19685039370078741" right="0.19685039370078741" top="0.39370078740157483" bottom="0.39370078740157483" header="0" footer="0.31496062992125984"/>
  <pageSetup paperSize="9" scale="44" fitToHeight="0" orientation="portrait" horizontalDpi="4294967293" verticalDpi="4294967293" r:id="rId1"/>
  <headerFooter>
    <oddFooter>&amp;CPágina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Modelo de Planilha Orçamentária</vt:lpstr>
      <vt:lpstr>'Modelo de Planilha Orçamentária'!Area_de_impressao</vt:lpstr>
      <vt:lpstr>'Modelo de Planilha Orçamentária'!Titulos_de_impressao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Cintia Maria Heckmann</cp:lastModifiedBy>
  <cp:lastPrinted>2016-09-02T18:15:00Z</cp:lastPrinted>
  <dcterms:created xsi:type="dcterms:W3CDTF">2014-01-30T10:01:10Z</dcterms:created>
  <dcterms:modified xsi:type="dcterms:W3CDTF">2016-09-02T18:18:26Z</dcterms:modified>
</cp:coreProperties>
</file>